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35" windowWidth="18795" windowHeight="1206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Položky!$A$1:$G$14</definedName>
    <definedName name="_xlnm.Print_Area" localSheetId="1">Rekapitulace!$A$1:$I$15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G10" i="3" l="1"/>
  <c r="G12" i="3" l="1"/>
  <c r="G13" i="3" l="1"/>
  <c r="G8" i="3"/>
  <c r="BD14" i="3"/>
  <c r="H7" i="2" s="1"/>
  <c r="H8" i="2" s="1"/>
  <c r="C17" i="1" s="1"/>
  <c r="G11" i="3"/>
  <c r="G9" i="3"/>
  <c r="BA14" i="3"/>
  <c r="BB14" i="3"/>
  <c r="F7" i="2" s="1"/>
  <c r="F8" i="2" s="1"/>
  <c r="C16" i="1" s="1"/>
  <c r="D15" i="1"/>
  <c r="B7" i="2"/>
  <c r="A7" i="2"/>
  <c r="D2" i="1"/>
  <c r="G7" i="1"/>
  <c r="C9" i="1"/>
  <c r="C31" i="1"/>
  <c r="C33" i="1"/>
  <c r="F33" i="1"/>
  <c r="C1" i="2"/>
  <c r="C2" i="2"/>
  <c r="C3" i="3"/>
  <c r="F3" i="3"/>
  <c r="C4" i="3"/>
  <c r="E4" i="3"/>
  <c r="C14" i="3"/>
  <c r="BC14" i="3"/>
  <c r="G7" i="2" s="1"/>
  <c r="G8" i="2" s="1"/>
  <c r="C18" i="1" s="1"/>
  <c r="BE14" i="3"/>
  <c r="I7" i="2" s="1"/>
  <c r="I8" i="2" s="1"/>
  <c r="C21" i="1" s="1"/>
  <c r="G14" i="3" l="1"/>
  <c r="E7" i="2" s="1"/>
  <c r="E8" i="2" s="1"/>
  <c r="C15" i="1" s="1"/>
  <c r="C19" i="1" s="1"/>
  <c r="C22" i="1" s="1"/>
  <c r="G13" i="2" l="1"/>
  <c r="I13" i="2" s="1"/>
  <c r="G15" i="1" s="1"/>
  <c r="H14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<sst xmlns="http://schemas.openxmlformats.org/spreadsheetml/2006/main" count="125" uniqueCount="99">
  <si>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</si>
  <si>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</si>
  <si>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</si>
  <si>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</si>
  <si>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</si>
  <si>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</si>
  <si>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</si>
  <si>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</si>
  <si>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</si>
  <si>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</si>
  <si>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</si>
  <si>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</si>
  <si>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</si>
  <si>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</si>
  <si>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</si>
  <si>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 xml:space="preserve">Zakázkové číslo </t>
  </si>
  <si>
    <t>Počet listů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</si>
  <si>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</si>
  <si>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</si>
  <si>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</si>
  <si>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</si>
  <si>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</si>
  <si>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</si>
  <si>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</si>
  <si>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</si>
  <si>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</si>
  <si>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</si>
  <si>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</si>
  <si>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</si>
  <si>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</si>
  <si>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</si>
  <si>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</si>
  <si>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</si>
  <si>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</si>
  <si>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</si>
  <si>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</si>
  <si>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</si>
  <si>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</si>
  <si>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</si>
  <si>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</si>
  <si>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</si>
  <si>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</si>
  <si>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</si>
  <si>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</si>
  <si>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</si>
  <si>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</si>
  <si>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</si>
  <si>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</si>
  <si>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</si>
  <si>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</si>
  <si>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</si>
  <si>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</si>
  <si>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</si>
  <si>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</si>
  <si>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</si>
  <si>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</si>
  <si>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</si>
  <si>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</si>
  <si>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</si>
  <si>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</si>
  <si>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</si>
  <si>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</si>
  <si>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</si>
  <si>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</si>
  <si>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</si>
  <si>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</si>
  <si>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</si>
  <si>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</si>
  <si>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</si>
  <si>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</si>
  <si>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</si>
  <si>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kanalizace</t>
  </si>
  <si>
    <t>Zařízení staveniště</t>
  </si>
  <si>
    <t>Projektový servis spol. s r.o.</t>
  </si>
  <si>
    <t>rozpočet výchozí</t>
  </si>
  <si>
    <t>Vzduchotechnika</t>
  </si>
  <si>
    <t>800</t>
  </si>
  <si>
    <t>ks</t>
  </si>
  <si>
    <t>m</t>
  </si>
  <si>
    <t xml:space="preserve">Spojovací a kotvící materiál </t>
  </si>
  <si>
    <t>soubor</t>
  </si>
  <si>
    <t>PVC</t>
  </si>
  <si>
    <t>Kruhové plastové potrubí d 100 mm vč. 30% tvarovek, D+M</t>
  </si>
  <si>
    <t>PV1</t>
  </si>
  <si>
    <t xml:space="preserve">Vzduchotechnika </t>
  </si>
  <si>
    <t>Uchazeč</t>
  </si>
  <si>
    <t>KRYCÍ LIST SOUPISU</t>
  </si>
  <si>
    <t>SOUPIS PRACÍ</t>
  </si>
  <si>
    <t>Soupis prací</t>
  </si>
  <si>
    <t>Radiální ventilátor s asynchronním motorem a kluznými ložisky, Systemair CB-100 Plus T, s doběhem, D+M</t>
  </si>
  <si>
    <t>Nasávací výustka se zpětnou klapkou d 100 mm D+M</t>
  </si>
  <si>
    <t>Nasávací mřížka dveří 100x300 mm D+M</t>
  </si>
  <si>
    <t>NV</t>
  </si>
  <si>
    <t>Nm</t>
  </si>
  <si>
    <t>Národní hřebčín Kladruby nad Labem</t>
  </si>
  <si>
    <t>SO.2 - D.1.3.3</t>
  </si>
  <si>
    <t>Rekonstrukce zařízení pro výcvik koní - Jízdárna</t>
  </si>
  <si>
    <t>NO2</t>
  </si>
  <si>
    <t>Nasávací potrubí pr. 150mm, vč. plastové větrací mřížky, D+M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</si>
</sst>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dd/mm/yy"/>
  </numFmts>
  <fonts count="46" x14ac:knownFonts="1">
    <font>
      <sz val="10"/>
      <name val="Arial CE"/>
      <charset val="238"/>
    </font>
    <font>
      <b/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sz val="8"/>
      <color indexed="9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  <charset val="238"/>
    </font>
    <font>
      <sz val="9"/>
      <name val="Arial"/>
      <family val="2"/>
      <charset val="238"/>
    </font>
    <font>
      <sz val="8"/>
      <name val="Trebuchet MS"/>
      <family val="2"/>
      <charset val="238"/>
    </font>
    <font>
      <sz val="8"/>
      <name val="Trebuchet MS"/>
      <family val="2"/>
      <charset val="238"/>
    </font>
    <font>
      <sz val="8"/>
      <name val="Arial"/>
      <family val="2"/>
      <charset val="238"/>
    </font>
    <font>
      <u/>
      <sz val="8"/>
      <color theme="10"/>
      <name val="Trebuchet MS"/>
      <family val="2"/>
      <charset val="238"/>
    </font>
    <font>
      <sz val="11"/>
      <color theme="1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rgb="FFFFFF66"/>
        <bgColor indexed="64"/>
      </patternFill>
    </fill>
  </fills>
  <borders count="70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32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5" fillId="0" borderId="0"/>
    <xf numFmtId="0" fontId="25" fillId="0" borderId="0"/>
    <xf numFmtId="0" fontId="41" fillId="0" borderId="0" applyAlignment="0">
      <alignment vertical="top" wrapText="1"/>
      <protection locked="0"/>
    </xf>
    <xf numFmtId="0" fontId="41" fillId="0" borderId="0" applyAlignment="0">
      <alignment vertical="top" wrapText="1"/>
      <protection locked="0"/>
    </xf>
    <xf numFmtId="0" fontId="41" fillId="0" borderId="0" applyAlignment="0">
      <alignment vertical="top" wrapText="1"/>
      <protection locked="0"/>
    </xf>
    <xf numFmtId="0" fontId="42" fillId="0" borderId="0" applyAlignment="0">
      <alignment vertical="top" wrapText="1"/>
      <protection locked="0"/>
    </xf>
    <xf numFmtId="0" fontId="41" fillId="0" borderId="0" applyAlignment="0">
      <alignment vertical="top" wrapText="1"/>
      <protection locked="0"/>
    </xf>
    <xf numFmtId="0" fontId="41" fillId="0" borderId="0" applyAlignment="0">
      <alignment vertical="top" wrapText="1"/>
      <protection locked="0"/>
    </xf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3" fillId="0" borderId="0"/>
    <xf numFmtId="0" fontId="5" fillId="4" borderId="6" applyNumberFormat="0" applyFont="0" applyAlignment="0" applyProtection="0"/>
    <xf numFmtId="0" fontId="5" fillId="4" borderId="6" applyNumberFormat="0" applyFont="0" applyAlignment="0" applyProtection="0"/>
    <xf numFmtId="0" fontId="25" fillId="4" borderId="6" applyNumberFormat="0" applyFont="0" applyAlignment="0" applyProtection="0"/>
    <xf numFmtId="0" fontId="5" fillId="4" borderId="6" applyNumberFormat="0" applyFont="0" applyAlignment="0" applyProtection="0"/>
    <xf numFmtId="0" fontId="5" fillId="4" borderId="6" applyNumberFormat="0" applyFont="0" applyAlignment="0" applyProtection="0"/>
    <xf numFmtId="0" fontId="5" fillId="4" borderId="6" applyNumberFormat="0" applyFont="0" applyAlignment="0" applyProtection="0"/>
    <xf numFmtId="0" fontId="25" fillId="4" borderId="6" applyNumberFormat="0" applyFont="0" applyAlignment="0" applyProtection="0"/>
    <xf numFmtId="0" fontId="25" fillId="4" borderId="6" applyNumberFormat="0" applyFont="0" applyAlignment="0" applyProtection="0"/>
    <xf numFmtId="0" fontId="5" fillId="4" borderId="6" applyNumberFormat="0" applyFont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7" borderId="8" applyNumberFormat="0" applyAlignment="0" applyProtection="0"/>
    <xf numFmtId="0" fontId="16" fillId="7" borderId="8" applyNumberFormat="0" applyAlignment="0" applyProtection="0"/>
    <xf numFmtId="0" fontId="16" fillId="7" borderId="8" applyNumberFormat="0" applyAlignment="0" applyProtection="0"/>
    <xf numFmtId="0" fontId="16" fillId="7" borderId="8" applyNumberFormat="0" applyAlignment="0" applyProtection="0"/>
    <xf numFmtId="0" fontId="17" fillId="13" borderId="8" applyNumberFormat="0" applyAlignment="0" applyProtection="0"/>
    <xf numFmtId="0" fontId="17" fillId="13" borderId="8" applyNumberFormat="0" applyAlignment="0" applyProtection="0"/>
    <xf numFmtId="0" fontId="17" fillId="13" borderId="8" applyNumberFormat="0" applyAlignment="0" applyProtection="0"/>
    <xf numFmtId="0" fontId="17" fillId="13" borderId="8" applyNumberFormat="0" applyAlignment="0" applyProtection="0"/>
    <xf numFmtId="0" fontId="18" fillId="13" borderId="9" applyNumberFormat="0" applyAlignment="0" applyProtection="0"/>
    <xf numFmtId="0" fontId="18" fillId="13" borderId="9" applyNumberFormat="0" applyAlignment="0" applyProtection="0"/>
    <xf numFmtId="0" fontId="18" fillId="13" borderId="9" applyNumberFormat="0" applyAlignment="0" applyProtection="0"/>
    <xf numFmtId="0" fontId="18" fillId="13" borderId="9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</cellStyleXfs>
  <cellXfs count="236">
    <xf numFmtId="0" fontId="0" fillId="0" borderId="0" xfId="0"/>
    <xf numFmtId="0" fontId="20" fillId="0" borderId="10" xfId="0" applyFont="1" applyBorder="1" applyAlignment="1">
      <alignment horizontal="centerContinuous" vertical="top"/>
    </xf>
    <xf numFmtId="0" fontId="0" fillId="0" borderId="10" xfId="0" applyBorder="1" applyAlignment="1">
      <alignment horizontal="centerContinuous"/>
    </xf>
    <xf numFmtId="0" fontId="1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0" fontId="22" fillId="18" borderId="13" xfId="0" applyFont="1" applyFill="1" applyBorder="1" applyAlignment="1">
      <alignment horizontal="left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5" fillId="0" borderId="16" xfId="0" applyFont="1" applyBorder="1"/>
    <xf numFmtId="0" fontId="21" fillId="0" borderId="17" xfId="0" applyFont="1" applyBorder="1"/>
    <xf numFmtId="0" fontId="21" fillId="0" borderId="18" xfId="0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1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1" fillId="18" borderId="16" xfId="0" applyNumberFormat="1" applyFont="1" applyFill="1" applyBorder="1"/>
    <xf numFmtId="49" fontId="5" fillId="18" borderId="17" xfId="0" applyNumberFormat="1" applyFont="1" applyFill="1" applyBorder="1"/>
    <xf numFmtId="0" fontId="1" fillId="18" borderId="18" xfId="0" applyFont="1" applyFill="1" applyBorder="1"/>
    <xf numFmtId="0" fontId="5" fillId="18" borderId="18" xfId="0" applyFont="1" applyFill="1" applyBorder="1"/>
    <xf numFmtId="0" fontId="5" fillId="18" borderId="17" xfId="0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1" fillId="18" borderId="21" xfId="0" applyNumberFormat="1" applyFont="1" applyFill="1" applyBorder="1"/>
    <xf numFmtId="49" fontId="5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5" fillId="0" borderId="0" xfId="0" applyFont="1" applyFill="1" applyBorder="1" applyAlignment="1"/>
    <xf numFmtId="0" fontId="21" fillId="0" borderId="19" xfId="0" applyFont="1" applyBorder="1" applyAlignment="1"/>
    <xf numFmtId="0" fontId="21" fillId="0" borderId="24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20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0" fillId="0" borderId="27" xfId="0" applyBorder="1" applyAlignment="1">
      <alignment horizontal="centerContinuous" vertical="center"/>
    </xf>
    <xf numFmtId="0" fontId="0" fillId="0" borderId="28" xfId="0" applyBorder="1" applyAlignment="1">
      <alignment horizontal="centerContinuous" vertical="center"/>
    </xf>
    <xf numFmtId="0" fontId="24" fillId="18" borderId="29" xfId="0" applyFont="1" applyFill="1" applyBorder="1" applyAlignment="1">
      <alignment horizontal="left"/>
    </xf>
    <xf numFmtId="0" fontId="0" fillId="18" borderId="30" xfId="0" applyFill="1" applyBorder="1" applyAlignment="1">
      <alignment horizontal="left"/>
    </xf>
    <xf numFmtId="0" fontId="0" fillId="18" borderId="31" xfId="0" applyFill="1" applyBorder="1" applyAlignment="1">
      <alignment horizontal="centerContinuous"/>
    </xf>
    <xf numFmtId="0" fontId="24" fillId="18" borderId="30" xfId="0" applyFont="1" applyFill="1" applyBorder="1" applyAlignment="1">
      <alignment horizontal="centerContinuous"/>
    </xf>
    <xf numFmtId="0" fontId="0" fillId="18" borderId="30" xfId="0" applyFill="1" applyBorder="1" applyAlignment="1">
      <alignment horizontal="centerContinuous"/>
    </xf>
    <xf numFmtId="0" fontId="0" fillId="0" borderId="32" xfId="0" applyBorder="1"/>
    <xf numFmtId="0" fontId="0" fillId="0" borderId="33" xfId="0" applyBorder="1"/>
    <xf numFmtId="3" fontId="0" fillId="0" borderId="15" xfId="0" applyNumberFormat="1" applyBorder="1"/>
    <xf numFmtId="0" fontId="0" fillId="0" borderId="11" xfId="0" applyBorder="1"/>
    <xf numFmtId="3" fontId="0" fillId="0" borderId="13" xfId="0" applyNumberFormat="1" applyBorder="1"/>
    <xf numFmtId="0" fontId="0" fillId="0" borderId="12" xfId="0" applyBorder="1"/>
    <xf numFmtId="0" fontId="0" fillId="0" borderId="16" xfId="0" applyBorder="1"/>
    <xf numFmtId="3" fontId="0" fillId="0" borderId="18" xfId="0" applyNumberFormat="1" applyBorder="1"/>
    <xf numFmtId="0" fontId="0" fillId="0" borderId="17" xfId="0" applyBorder="1"/>
    <xf numFmtId="0" fontId="0" fillId="0" borderId="34" xfId="0" applyBorder="1"/>
    <xf numFmtId="0" fontId="0" fillId="0" borderId="33" xfId="0" applyBorder="1" applyAlignment="1">
      <alignment shrinkToFit="1"/>
    </xf>
    <xf numFmtId="0" fontId="0" fillId="0" borderId="35" xfId="0" applyBorder="1"/>
    <xf numFmtId="0" fontId="25" fillId="0" borderId="16" xfId="0" applyFont="1" applyBorder="1"/>
    <xf numFmtId="0" fontId="0" fillId="0" borderId="21" xfId="0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1" fillId="18" borderId="11" xfId="0" applyFont="1" applyFill="1" applyBorder="1"/>
    <xf numFmtId="0" fontId="1" fillId="18" borderId="13" xfId="0" applyFont="1" applyFill="1" applyBorder="1"/>
    <xf numFmtId="0" fontId="1" fillId="18" borderId="12" xfId="0" applyFont="1" applyFill="1" applyBorder="1"/>
    <xf numFmtId="0" fontId="1" fillId="18" borderId="40" xfId="0" applyFont="1" applyFill="1" applyBorder="1"/>
    <xf numFmtId="0" fontId="1" fillId="18" borderId="41" xfId="0" applyFont="1" applyFill="1" applyBorder="1"/>
    <xf numFmtId="0" fontId="0" fillId="0" borderId="22" xfId="0" applyBorder="1"/>
    <xf numFmtId="0" fontId="0" fillId="0" borderId="42" xfId="0" applyBorder="1"/>
    <xf numFmtId="0" fontId="0" fillId="0" borderId="43" xfId="0" applyBorder="1"/>
    <xf numFmtId="0" fontId="0" fillId="0" borderId="0" xfId="0" applyBorder="1" applyAlignment="1">
      <alignment horizontal="right"/>
    </xf>
    <xf numFmtId="166" fontId="0" fillId="0" borderId="0" xfId="0" applyNumberFormat="1" applyBorder="1"/>
    <xf numFmtId="0" fontId="0" fillId="0" borderId="0" xfId="0" applyFill="1" applyBorder="1"/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164" fontId="0" fillId="0" borderId="48" xfId="0" applyNumberFormat="1" applyBorder="1" applyAlignment="1">
      <alignment horizontal="right"/>
    </xf>
    <xf numFmtId="0" fontId="0" fillId="0" borderId="48" xfId="0" applyBorder="1"/>
    <xf numFmtId="0" fontId="0" fillId="0" borderId="18" xfId="0" applyBorder="1"/>
    <xf numFmtId="164" fontId="0" fillId="0" borderId="17" xfId="0" applyNumberForma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3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1" fillId="0" borderId="49" xfId="170" applyFont="1" applyBorder="1"/>
    <xf numFmtId="0" fontId="13" fillId="0" borderId="49" xfId="170" applyBorder="1"/>
    <xf numFmtId="0" fontId="13" fillId="0" borderId="49" xfId="170" applyBorder="1" applyAlignment="1">
      <alignment horizontal="right"/>
    </xf>
    <xf numFmtId="0" fontId="13" fillId="0" borderId="50" xfId="170" applyFont="1" applyBorder="1"/>
    <xf numFmtId="0" fontId="0" fillId="0" borderId="49" xfId="0" applyNumberFormat="1" applyBorder="1" applyAlignment="1">
      <alignment horizontal="left"/>
    </xf>
    <xf numFmtId="0" fontId="0" fillId="0" borderId="51" xfId="0" applyNumberFormat="1" applyBorder="1"/>
    <xf numFmtId="0" fontId="1" fillId="0" borderId="52" xfId="170" applyFont="1" applyBorder="1"/>
    <xf numFmtId="0" fontId="13" fillId="0" borderId="52" xfId="170" applyBorder="1"/>
    <xf numFmtId="0" fontId="13" fillId="0" borderId="52" xfId="170" applyBorder="1" applyAlignment="1">
      <alignment horizontal="right"/>
    </xf>
    <xf numFmtId="49" fontId="20" fillId="0" borderId="0" xfId="0" applyNumberFormat="1" applyFont="1" applyAlignment="1">
      <alignment horizontal="centerContinuous"/>
    </xf>
    <xf numFmtId="0" fontId="20" fillId="0" borderId="0" xfId="0" applyFont="1" applyAlignment="1">
      <alignment horizontal="centerContinuous"/>
    </xf>
    <xf numFmtId="0" fontId="20" fillId="0" borderId="0" xfId="0" applyFont="1" applyBorder="1" applyAlignment="1">
      <alignment horizontal="centerContinuous"/>
    </xf>
    <xf numFmtId="49" fontId="24" fillId="18" borderId="29" xfId="0" applyNumberFormat="1" applyFont="1" applyFill="1" applyBorder="1" applyAlignment="1">
      <alignment horizontal="center"/>
    </xf>
    <xf numFmtId="0" fontId="24" fillId="18" borderId="30" xfId="0" applyFont="1" applyFill="1" applyBorder="1" applyAlignment="1">
      <alignment horizontal="center"/>
    </xf>
    <xf numFmtId="0" fontId="24" fillId="18" borderId="31" xfId="0" applyFont="1" applyFill="1" applyBorder="1" applyAlignment="1">
      <alignment horizontal="center"/>
    </xf>
    <xf numFmtId="0" fontId="24" fillId="18" borderId="53" xfId="0" applyFont="1" applyFill="1" applyBorder="1" applyAlignment="1">
      <alignment horizontal="center"/>
    </xf>
    <xf numFmtId="0" fontId="24" fillId="18" borderId="54" xfId="0" applyFont="1" applyFill="1" applyBorder="1" applyAlignment="1">
      <alignment horizontal="center"/>
    </xf>
    <xf numFmtId="0" fontId="24" fillId="18" borderId="55" xfId="0" applyFont="1" applyFill="1" applyBorder="1" applyAlignment="1">
      <alignment horizontal="center"/>
    </xf>
    <xf numFmtId="0" fontId="27" fillId="0" borderId="0" xfId="0" applyFont="1" applyBorder="1"/>
    <xf numFmtId="3" fontId="25" fillId="0" borderId="43" xfId="0" applyNumberFormat="1" applyFont="1" applyBorder="1"/>
    <xf numFmtId="0" fontId="24" fillId="18" borderId="29" xfId="0" applyFont="1" applyFill="1" applyBorder="1"/>
    <xf numFmtId="0" fontId="24" fillId="18" borderId="30" xfId="0" applyFont="1" applyFill="1" applyBorder="1"/>
    <xf numFmtId="3" fontId="24" fillId="18" borderId="31" xfId="0" applyNumberFormat="1" applyFont="1" applyFill="1" applyBorder="1"/>
    <xf numFmtId="3" fontId="24" fillId="18" borderId="53" xfId="0" applyNumberFormat="1" applyFont="1" applyFill="1" applyBorder="1"/>
    <xf numFmtId="3" fontId="24" fillId="18" borderId="54" xfId="0" applyNumberFormat="1" applyFont="1" applyFill="1" applyBorder="1"/>
    <xf numFmtId="3" fontId="24" fillId="18" borderId="55" xfId="0" applyNumberFormat="1" applyFont="1" applyFill="1" applyBorder="1"/>
    <xf numFmtId="0" fontId="24" fillId="0" borderId="0" xfId="0" applyFont="1"/>
    <xf numFmtId="3" fontId="20" fillId="0" borderId="0" xfId="0" applyNumberFormat="1" applyFont="1" applyAlignment="1">
      <alignment horizontal="centerContinuous"/>
    </xf>
    <xf numFmtId="0" fontId="0" fillId="18" borderId="41" xfId="0" applyFill="1" applyBorder="1"/>
    <xf numFmtId="0" fontId="1" fillId="18" borderId="56" xfId="0" applyFont="1" applyFill="1" applyBorder="1" applyAlignment="1">
      <alignment horizontal="right"/>
    </xf>
    <xf numFmtId="0" fontId="1" fillId="18" borderId="13" xfId="0" applyFont="1" applyFill="1" applyBorder="1" applyAlignment="1">
      <alignment horizontal="right"/>
    </xf>
    <xf numFmtId="0" fontId="1" fillId="18" borderId="12" xfId="0" applyFont="1" applyFill="1" applyBorder="1" applyAlignment="1">
      <alignment horizontal="center"/>
    </xf>
    <xf numFmtId="4" fontId="22" fillId="18" borderId="13" xfId="0" applyNumberFormat="1" applyFont="1" applyFill="1" applyBorder="1" applyAlignment="1">
      <alignment horizontal="right"/>
    </xf>
    <xf numFmtId="4" fontId="22" fillId="18" borderId="41" xfId="0" applyNumberFormat="1" applyFont="1" applyFill="1" applyBorder="1" applyAlignment="1">
      <alignment horizontal="right"/>
    </xf>
    <xf numFmtId="0" fontId="25" fillId="0" borderId="35" xfId="0" applyFont="1" applyBorder="1"/>
    <xf numFmtId="0" fontId="25" fillId="0" borderId="33" xfId="0" applyFont="1" applyBorder="1"/>
    <xf numFmtId="0" fontId="25" fillId="0" borderId="25" xfId="0" applyFont="1" applyBorder="1"/>
    <xf numFmtId="3" fontId="25" fillId="0" borderId="34" xfId="0" applyNumberFormat="1" applyFont="1" applyBorder="1" applyAlignment="1">
      <alignment horizontal="right"/>
    </xf>
    <xf numFmtId="3" fontId="25" fillId="0" borderId="44" xfId="0" applyNumberFormat="1" applyFont="1" applyBorder="1" applyAlignment="1">
      <alignment horizontal="right"/>
    </xf>
    <xf numFmtId="4" fontId="25" fillId="0" borderId="33" xfId="0" applyNumberFormat="1" applyFont="1" applyBorder="1" applyAlignment="1">
      <alignment horizontal="right"/>
    </xf>
    <xf numFmtId="3" fontId="25" fillId="0" borderId="25" xfId="0" applyNumberFormat="1" applyFont="1" applyBorder="1" applyAlignment="1">
      <alignment horizontal="right"/>
    </xf>
    <xf numFmtId="0" fontId="0" fillId="18" borderId="37" xfId="0" applyFill="1" applyBorder="1"/>
    <xf numFmtId="0" fontId="24" fillId="18" borderId="38" xfId="0" applyFont="1" applyFill="1" applyBorder="1"/>
    <xf numFmtId="0" fontId="0" fillId="18" borderId="38" xfId="0" applyFill="1" applyBorder="1"/>
    <xf numFmtId="4" fontId="0" fillId="18" borderId="57" xfId="0" applyNumberFormat="1" applyFill="1" applyBorder="1"/>
    <xf numFmtId="4" fontId="0" fillId="18" borderId="37" xfId="0" applyNumberFormat="1" applyFill="1" applyBorder="1"/>
    <xf numFmtId="4" fontId="0" fillId="18" borderId="38" xfId="0" applyNumberFormat="1" applyFill="1" applyBorder="1"/>
    <xf numFmtId="3" fontId="27" fillId="0" borderId="0" xfId="0" applyNumberFormat="1" applyFont="1"/>
    <xf numFmtId="4" fontId="27" fillId="0" borderId="0" xfId="0" applyNumberFormat="1" applyFont="1"/>
    <xf numFmtId="4" fontId="0" fillId="0" borderId="0" xfId="0" applyNumberFormat="1"/>
    <xf numFmtId="0" fontId="13" fillId="0" borderId="0" xfId="170"/>
    <xf numFmtId="0" fontId="29" fillId="0" borderId="0" xfId="170" applyFont="1" applyAlignment="1">
      <alignment horizontal="centerContinuous"/>
    </xf>
    <xf numFmtId="0" fontId="30" fillId="0" borderId="0" xfId="170" applyFont="1" applyAlignment="1">
      <alignment horizontal="centerContinuous"/>
    </xf>
    <xf numFmtId="0" fontId="30" fillId="0" borderId="0" xfId="170" applyFont="1" applyAlignment="1">
      <alignment horizontal="right"/>
    </xf>
    <xf numFmtId="0" fontId="27" fillId="0" borderId="50" xfId="170" applyFont="1" applyBorder="1" applyAlignment="1">
      <alignment horizontal="right"/>
    </xf>
    <xf numFmtId="0" fontId="13" fillId="0" borderId="49" xfId="170" applyBorder="1" applyAlignment="1">
      <alignment horizontal="left"/>
    </xf>
    <xf numFmtId="0" fontId="13" fillId="0" borderId="51" xfId="170" applyBorder="1"/>
    <xf numFmtId="0" fontId="27" fillId="0" borderId="0" xfId="170" applyFont="1"/>
    <xf numFmtId="0" fontId="13" fillId="0" borderId="0" xfId="170" applyFont="1"/>
    <xf numFmtId="0" fontId="13" fillId="0" borderId="0" xfId="170" applyAlignment="1">
      <alignment horizontal="right"/>
    </xf>
    <xf numFmtId="0" fontId="13" fillId="0" borderId="0" xfId="170" applyAlignment="1"/>
    <xf numFmtId="49" fontId="31" fillId="18" borderId="19" xfId="170" applyNumberFormat="1" applyFont="1" applyFill="1" applyBorder="1"/>
    <xf numFmtId="0" fontId="31" fillId="18" borderId="17" xfId="170" applyFont="1" applyFill="1" applyBorder="1" applyAlignment="1">
      <alignment horizontal="center"/>
    </xf>
    <xf numFmtId="0" fontId="31" fillId="18" borderId="17" xfId="170" applyNumberFormat="1" applyFont="1" applyFill="1" applyBorder="1" applyAlignment="1">
      <alignment horizontal="center"/>
    </xf>
    <xf numFmtId="0" fontId="31" fillId="18" borderId="19" xfId="170" applyFont="1" applyFill="1" applyBorder="1" applyAlignment="1">
      <alignment horizontal="center"/>
    </xf>
    <xf numFmtId="0" fontId="24" fillId="0" borderId="58" xfId="170" applyFont="1" applyBorder="1" applyAlignment="1">
      <alignment horizontal="center"/>
    </xf>
    <xf numFmtId="49" fontId="24" fillId="0" borderId="58" xfId="170" applyNumberFormat="1" applyFont="1" applyBorder="1" applyAlignment="1">
      <alignment horizontal="left"/>
    </xf>
    <xf numFmtId="0" fontId="13" fillId="0" borderId="0" xfId="170" applyNumberFormat="1"/>
    <xf numFmtId="0" fontId="32" fillId="0" borderId="0" xfId="170" applyFont="1"/>
    <xf numFmtId="4" fontId="33" fillId="0" borderId="59" xfId="170" applyNumberFormat="1" applyFont="1" applyBorder="1" applyAlignment="1">
      <alignment horizontal="right"/>
    </xf>
    <xf numFmtId="4" fontId="33" fillId="0" borderId="59" xfId="170" applyNumberFormat="1" applyFont="1" applyBorder="1"/>
    <xf numFmtId="0" fontId="34" fillId="0" borderId="0" xfId="170" applyFont="1"/>
    <xf numFmtId="0" fontId="35" fillId="0" borderId="0" xfId="170" applyFont="1" applyAlignment="1">
      <alignment wrapText="1"/>
    </xf>
    <xf numFmtId="49" fontId="36" fillId="18" borderId="19" xfId="170" applyNumberFormat="1" applyFont="1" applyFill="1" applyBorder="1" applyAlignment="1">
      <alignment horizontal="left"/>
    </xf>
    <xf numFmtId="0" fontId="36" fillId="18" borderId="60" xfId="170" applyFont="1" applyFill="1" applyBorder="1"/>
    <xf numFmtId="4" fontId="13" fillId="18" borderId="18" xfId="170" applyNumberFormat="1" applyFill="1" applyBorder="1" applyAlignment="1">
      <alignment horizontal="right"/>
    </xf>
    <xf numFmtId="4" fontId="13" fillId="18" borderId="17" xfId="170" applyNumberFormat="1" applyFill="1" applyBorder="1" applyAlignment="1">
      <alignment horizontal="right"/>
    </xf>
    <xf numFmtId="4" fontId="24" fillId="18" borderId="19" xfId="170" applyNumberFormat="1" applyFont="1" applyFill="1" applyBorder="1"/>
    <xf numFmtId="3" fontId="13" fillId="0" borderId="0" xfId="170" applyNumberFormat="1"/>
    <xf numFmtId="0" fontId="13" fillId="0" borderId="0" xfId="170" applyBorder="1"/>
    <xf numFmtId="0" fontId="37" fillId="0" borderId="0" xfId="170" applyFont="1" applyAlignment="1"/>
    <xf numFmtId="0" fontId="38" fillId="0" borderId="0" xfId="170" applyFont="1" applyBorder="1"/>
    <xf numFmtId="3" fontId="38" fillId="0" borderId="0" xfId="170" applyNumberFormat="1" applyFont="1" applyBorder="1" applyAlignment="1">
      <alignment horizontal="right"/>
    </xf>
    <xf numFmtId="4" fontId="38" fillId="0" borderId="0" xfId="170" applyNumberFormat="1" applyFont="1" applyBorder="1"/>
    <xf numFmtId="0" fontId="37" fillId="0" borderId="0" xfId="170" applyFont="1" applyBorder="1" applyAlignment="1"/>
    <xf numFmtId="0" fontId="13" fillId="0" borderId="0" xfId="170" applyBorder="1" applyAlignment="1">
      <alignment horizontal="right"/>
    </xf>
    <xf numFmtId="49" fontId="27" fillId="0" borderId="21" xfId="0" applyNumberFormat="1" applyFont="1" applyBorder="1"/>
    <xf numFmtId="3" fontId="25" fillId="0" borderId="22" xfId="0" applyNumberFormat="1" applyFont="1" applyBorder="1"/>
    <xf numFmtId="3" fontId="25" fillId="0" borderId="58" xfId="0" applyNumberFormat="1" applyFont="1" applyBorder="1"/>
    <xf numFmtId="3" fontId="25" fillId="0" borderId="61" xfId="0" applyNumberFormat="1" applyFont="1" applyBorder="1"/>
    <xf numFmtId="4" fontId="33" fillId="0" borderId="19" xfId="170" applyNumberFormat="1" applyFont="1" applyBorder="1" applyAlignment="1">
      <alignment horizontal="right"/>
    </xf>
    <xf numFmtId="4" fontId="33" fillId="0" borderId="19" xfId="170" applyNumberFormat="1" applyFont="1" applyBorder="1"/>
    <xf numFmtId="0" fontId="25" fillId="18" borderId="19" xfId="170" applyFont="1" applyFill="1" applyBorder="1" applyAlignment="1">
      <alignment horizontal="center"/>
    </xf>
    <xf numFmtId="49" fontId="39" fillId="0" borderId="19" xfId="0" applyNumberFormat="1" applyFont="1" applyFill="1" applyBorder="1" applyAlignment="1" applyProtection="1">
      <alignment vertical="center" wrapText="1"/>
    </xf>
    <xf numFmtId="0" fontId="24" fillId="0" borderId="62" xfId="170" applyFont="1" applyBorder="1"/>
    <xf numFmtId="0" fontId="13" fillId="0" borderId="47" xfId="170" applyBorder="1" applyAlignment="1">
      <alignment horizontal="center"/>
    </xf>
    <xf numFmtId="0" fontId="13" fillId="0" borderId="47" xfId="170" applyNumberFormat="1" applyBorder="1" applyAlignment="1">
      <alignment horizontal="right"/>
    </xf>
    <xf numFmtId="0" fontId="13" fillId="0" borderId="48" xfId="170" applyNumberFormat="1" applyBorder="1"/>
    <xf numFmtId="0" fontId="13" fillId="18" borderId="18" xfId="170" applyFill="1" applyBorder="1" applyAlignment="1">
      <alignment horizontal="center" vertical="center"/>
    </xf>
    <xf numFmtId="49" fontId="39" fillId="0" borderId="19" xfId="0" applyNumberFormat="1" applyFont="1" applyFill="1" applyBorder="1" applyAlignment="1" applyProtection="1">
      <alignment vertical="center"/>
    </xf>
    <xf numFmtId="49" fontId="43" fillId="0" borderId="59" xfId="170" applyNumberFormat="1" applyFont="1" applyBorder="1" applyAlignment="1">
      <alignment horizontal="left" vertical="top"/>
    </xf>
    <xf numFmtId="0" fontId="43" fillId="0" borderId="59" xfId="170" applyFont="1" applyBorder="1" applyAlignment="1">
      <alignment vertical="top" wrapText="1"/>
    </xf>
    <xf numFmtId="49" fontId="39" fillId="0" borderId="59" xfId="0" applyNumberFormat="1" applyFont="1" applyFill="1" applyBorder="1" applyAlignment="1" applyProtection="1">
      <alignment horizontal="center" vertical="center" wrapText="1"/>
    </xf>
    <xf numFmtId="0" fontId="27" fillId="0" borderId="19" xfId="170" applyFont="1" applyFill="1" applyBorder="1" applyAlignment="1">
      <alignment horizontal="center" vertical="center"/>
    </xf>
    <xf numFmtId="0" fontId="26" fillId="0" borderId="59" xfId="170" applyFont="1" applyFill="1" applyBorder="1" applyAlignment="1">
      <alignment horizontal="center" vertical="center"/>
    </xf>
    <xf numFmtId="4" fontId="33" fillId="0" borderId="19" xfId="170" applyNumberFormat="1" applyFont="1" applyFill="1" applyBorder="1" applyAlignment="1">
      <alignment horizontal="right"/>
    </xf>
    <xf numFmtId="49" fontId="39" fillId="0" borderId="19" xfId="0" applyNumberFormat="1" applyFont="1" applyFill="1" applyBorder="1" applyAlignment="1" applyProtection="1">
      <alignment horizontal="center" wrapText="1"/>
    </xf>
    <xf numFmtId="49" fontId="39" fillId="0" borderId="59" xfId="0" applyNumberFormat="1" applyFont="1" applyFill="1" applyBorder="1" applyAlignment="1" applyProtection="1">
      <alignment horizontal="center" vertical="center"/>
    </xf>
    <xf numFmtId="164" fontId="25" fillId="19" borderId="19" xfId="0" applyNumberFormat="1" applyFont="1" applyFill="1" applyBorder="1" applyAlignment="1">
      <alignment horizontal="right"/>
    </xf>
    <xf numFmtId="4" fontId="39" fillId="19" borderId="19" xfId="0" applyNumberFormat="1" applyFont="1" applyFill="1" applyBorder="1" applyAlignment="1" applyProtection="1">
      <protection locked="0"/>
    </xf>
    <xf numFmtId="4" fontId="39" fillId="19" borderId="59" xfId="0" applyNumberFormat="1" applyFont="1" applyFill="1" applyBorder="1" applyAlignment="1" applyProtection="1">
      <protection locked="0"/>
    </xf>
    <xf numFmtId="0" fontId="1" fillId="18" borderId="60" xfId="0" applyFont="1" applyFill="1" applyBorder="1" applyAlignment="1">
      <alignment wrapText="1"/>
    </xf>
    <xf numFmtId="0" fontId="1" fillId="18" borderId="18" xfId="0" applyFont="1" applyFill="1" applyBorder="1" applyAlignment="1">
      <alignment wrapText="1"/>
    </xf>
    <xf numFmtId="0" fontId="1" fillId="18" borderId="17" xfId="0" applyFont="1" applyFill="1" applyBorder="1" applyAlignment="1">
      <alignment wrapText="1"/>
    </xf>
    <xf numFmtId="0" fontId="0" fillId="0" borderId="0" xfId="0" applyAlignment="1">
      <alignment horizontal="left" wrapText="1"/>
    </xf>
    <xf numFmtId="165" fontId="0" fillId="0" borderId="60" xfId="0" applyNumberFormat="1" applyBorder="1" applyAlignment="1">
      <alignment horizontal="right" indent="2"/>
    </xf>
    <xf numFmtId="165" fontId="0" fillId="0" borderId="24" xfId="0" applyNumberFormat="1" applyBorder="1" applyAlignment="1">
      <alignment horizontal="right" indent="2"/>
    </xf>
    <xf numFmtId="165" fontId="23" fillId="18" borderId="63" xfId="0" applyNumberFormat="1" applyFont="1" applyFill="1" applyBorder="1" applyAlignment="1">
      <alignment horizontal="right" indent="2"/>
    </xf>
    <xf numFmtId="165" fontId="23" fillId="18" borderId="57" xfId="0" applyNumberFormat="1" applyFont="1" applyFill="1" applyBorder="1" applyAlignment="1">
      <alignment horizontal="right" indent="2"/>
    </xf>
    <xf numFmtId="0" fontId="0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21" fillId="0" borderId="19" xfId="0" applyFont="1" applyBorder="1" applyAlignment="1">
      <alignment horizontal="left"/>
    </xf>
    <xf numFmtId="0" fontId="21" fillId="0" borderId="60" xfId="0" applyFont="1" applyBorder="1" applyAlignment="1">
      <alignment horizontal="left"/>
    </xf>
    <xf numFmtId="0" fontId="21" fillId="0" borderId="19" xfId="0" applyFont="1" applyBorder="1" applyAlignment="1">
      <alignment horizontal="center"/>
    </xf>
    <xf numFmtId="0" fontId="0" fillId="0" borderId="37" xfId="0" applyBorder="1" applyAlignment="1">
      <alignment horizontal="center" shrinkToFit="1"/>
    </xf>
    <xf numFmtId="0" fontId="0" fillId="0" borderId="39" xfId="0" applyBorder="1" applyAlignment="1">
      <alignment horizontal="center" shrinkToFit="1"/>
    </xf>
    <xf numFmtId="0" fontId="21" fillId="19" borderId="19" xfId="0" applyFont="1" applyFill="1" applyBorder="1" applyAlignment="1">
      <alignment horizontal="left"/>
    </xf>
    <xf numFmtId="0" fontId="40" fillId="0" borderId="19" xfId="0" applyFont="1" applyFill="1" applyBorder="1" applyAlignment="1">
      <alignment horizontal="left"/>
    </xf>
    <xf numFmtId="3" fontId="24" fillId="18" borderId="38" xfId="0" applyNumberFormat="1" applyFont="1" applyFill="1" applyBorder="1" applyAlignment="1">
      <alignment horizontal="right"/>
    </xf>
    <xf numFmtId="3" fontId="24" fillId="18" borderId="57" xfId="0" applyNumberFormat="1" applyFont="1" applyFill="1" applyBorder="1" applyAlignment="1">
      <alignment horizontal="right"/>
    </xf>
    <xf numFmtId="0" fontId="13" fillId="0" borderId="64" xfId="170" applyFont="1" applyBorder="1" applyAlignment="1">
      <alignment horizontal="center"/>
    </xf>
    <xf numFmtId="0" fontId="13" fillId="0" borderId="65" xfId="170" applyFont="1" applyBorder="1" applyAlignment="1">
      <alignment horizontal="center"/>
    </xf>
    <xf numFmtId="0" fontId="13" fillId="0" borderId="66" xfId="170" applyFont="1" applyBorder="1" applyAlignment="1">
      <alignment horizontal="center"/>
    </xf>
    <xf numFmtId="0" fontId="13" fillId="0" borderId="67" xfId="170" applyFont="1" applyBorder="1" applyAlignment="1">
      <alignment horizontal="center"/>
    </xf>
    <xf numFmtId="0" fontId="13" fillId="0" borderId="68" xfId="170" applyFont="1" applyBorder="1" applyAlignment="1">
      <alignment horizontal="left"/>
    </xf>
    <xf numFmtId="0" fontId="13" fillId="0" borderId="52" xfId="170" applyFont="1" applyBorder="1" applyAlignment="1">
      <alignment horizontal="left"/>
    </xf>
    <xf numFmtId="0" fontId="13" fillId="0" borderId="69" xfId="170" applyFont="1" applyBorder="1" applyAlignment="1">
      <alignment horizontal="left"/>
    </xf>
    <xf numFmtId="0" fontId="28" fillId="0" borderId="0" xfId="170" applyFont="1" applyAlignment="1">
      <alignment horizontal="center"/>
    </xf>
    <xf numFmtId="49" fontId="13" fillId="0" borderId="66" xfId="170" applyNumberFormat="1" applyFont="1" applyBorder="1" applyAlignment="1">
      <alignment horizontal="center"/>
    </xf>
    <xf numFmtId="0" fontId="13" fillId="0" borderId="68" xfId="170" applyBorder="1" applyAlignment="1">
      <alignment horizontal="center" shrinkToFit="1"/>
    </xf>
    <xf numFmtId="0" fontId="13" fillId="0" borderId="52" xfId="170" applyBorder="1" applyAlignment="1">
      <alignment horizontal="center" shrinkToFit="1"/>
    </xf>
    <xf numFmtId="0" fontId="13" fillId="0" borderId="69" xfId="170" applyBorder="1" applyAlignment="1">
      <alignment horizontal="center" shrinkToFit="1"/>
    </xf>
  </cellXfs>
  <cellStyles count="232">
    <cellStyle name="20 % – Zvýraznění1" xfId="1" builtinId="30" customBuiltin="1"/>
    <cellStyle name="20 % – Zvýraznění1 2" xfId="2"/>
    <cellStyle name="20 % – Zvýraznění1 3" xfId="3"/>
    <cellStyle name="20 % – Zvýraznění1 4" xfId="4"/>
    <cellStyle name="20 % – Zvýraznění2" xfId="5" builtinId="34" customBuiltin="1"/>
    <cellStyle name="20 % – Zvýraznění2 2" xfId="6"/>
    <cellStyle name="20 % – Zvýraznění2 3" xfId="7"/>
    <cellStyle name="20 % – Zvýraznění2 4" xfId="8"/>
    <cellStyle name="20 % – Zvýraznění3" xfId="9" builtinId="38" customBuiltin="1"/>
    <cellStyle name="20 % – Zvýraznění3 2" xfId="10"/>
    <cellStyle name="20 % – Zvýraznění3 3" xfId="11"/>
    <cellStyle name="20 % – Zvýraznění3 4" xfId="12"/>
    <cellStyle name="20 % – Zvýraznění4" xfId="13" builtinId="42" customBuiltin="1"/>
    <cellStyle name="20 % – Zvýraznění4 2" xfId="14"/>
    <cellStyle name="20 % – Zvýraznění4 3" xfId="15"/>
    <cellStyle name="20 % – Zvýraznění4 4" xfId="16"/>
    <cellStyle name="20 % – Zvýraznění5" xfId="17" builtinId="46" customBuiltin="1"/>
    <cellStyle name="20 % – Zvýraznění5 2" xfId="18"/>
    <cellStyle name="20 % – Zvýraznění5 3" xfId="19"/>
    <cellStyle name="20 % – Zvýraznění5 4" xfId="20"/>
    <cellStyle name="20 % – Zvýraznění6" xfId="21" builtinId="50" customBuiltin="1"/>
    <cellStyle name="20 % – Zvýraznění6 2" xfId="22"/>
    <cellStyle name="20 % – Zvýraznění6 3" xfId="23"/>
    <cellStyle name="20 % – Zvýraznění6 4" xfId="24"/>
    <cellStyle name="40 % – Zvýraznění1" xfId="25" builtinId="31" customBuiltin="1"/>
    <cellStyle name="40 % – Zvýraznění1 2" xfId="26"/>
    <cellStyle name="40 % – Zvýraznění1 3" xfId="27"/>
    <cellStyle name="40 % – Zvýraznění1 4" xfId="28"/>
    <cellStyle name="40 % – Zvýraznění2" xfId="29" builtinId="35" customBuiltin="1"/>
    <cellStyle name="40 % – Zvýraznění2 2" xfId="30"/>
    <cellStyle name="40 % – Zvýraznění2 3" xfId="31"/>
    <cellStyle name="40 % – Zvýraznění2 4" xfId="32"/>
    <cellStyle name="40 % – Zvýraznění3" xfId="33" builtinId="39" customBuiltin="1"/>
    <cellStyle name="40 % – Zvýraznění3 2" xfId="34"/>
    <cellStyle name="40 % – Zvýraznění3 3" xfId="35"/>
    <cellStyle name="40 % – Zvýraznění3 4" xfId="36"/>
    <cellStyle name="40 % – Zvýraznění4" xfId="37" builtinId="43" customBuiltin="1"/>
    <cellStyle name="40 % – Zvýraznění4 2" xfId="38"/>
    <cellStyle name="40 % – Zvýraznění4 3" xfId="39"/>
    <cellStyle name="40 % – Zvýraznění4 4" xfId="40"/>
    <cellStyle name="40 % – Zvýraznění5" xfId="41" builtinId="47" customBuiltin="1"/>
    <cellStyle name="40 % – Zvýraznění5 2" xfId="42"/>
    <cellStyle name="40 % – Zvýraznění5 3" xfId="43"/>
    <cellStyle name="40 % – Zvýraznění5 4" xfId="44"/>
    <cellStyle name="40 % – Zvýraznění6" xfId="45" builtinId="51" customBuiltin="1"/>
    <cellStyle name="40 % – Zvýraznění6 2" xfId="46"/>
    <cellStyle name="40 % – Zvýraznění6 3" xfId="47"/>
    <cellStyle name="40 % – Zvýraznění6 4" xfId="48"/>
    <cellStyle name="60 % – Zvýraznění1" xfId="49" builtinId="32" customBuiltin="1"/>
    <cellStyle name="60 % – Zvýraznění1 2" xfId="50"/>
    <cellStyle name="60 % – Zvýraznění1 3" xfId="51"/>
    <cellStyle name="60 % – Zvýraznění1 4" xfId="52"/>
    <cellStyle name="60 % – Zvýraznění2" xfId="53" builtinId="36" customBuiltin="1"/>
    <cellStyle name="60 % – Zvýraznění2 2" xfId="54"/>
    <cellStyle name="60 % – Zvýraznění2 3" xfId="55"/>
    <cellStyle name="60 % – Zvýraznění2 4" xfId="56"/>
    <cellStyle name="60 % – Zvýraznění3" xfId="57" builtinId="40" customBuiltin="1"/>
    <cellStyle name="60 % – Zvýraznění3 2" xfId="58"/>
    <cellStyle name="60 % – Zvýraznění3 3" xfId="59"/>
    <cellStyle name="60 % – Zvýraznění3 4" xfId="60"/>
    <cellStyle name="60 % – Zvýraznění4" xfId="61" builtinId="44" customBuiltin="1"/>
    <cellStyle name="60 % – Zvýraznění4 2" xfId="62"/>
    <cellStyle name="60 % – Zvýraznění4 3" xfId="63"/>
    <cellStyle name="60 % – Zvýraznění4 4" xfId="64"/>
    <cellStyle name="60 % – Zvýraznění5" xfId="65" builtinId="48" customBuiltin="1"/>
    <cellStyle name="60 % – Zvýraznění5 2" xfId="66"/>
    <cellStyle name="60 % – Zvýraznění5 3" xfId="67"/>
    <cellStyle name="60 % – Zvýraznění5 4" xfId="68"/>
    <cellStyle name="60 % – Zvýraznění6" xfId="69" builtinId="52" customBuiltin="1"/>
    <cellStyle name="60 % – Zvýraznění6 2" xfId="70"/>
    <cellStyle name="60 % – Zvýraznění6 3" xfId="71"/>
    <cellStyle name="60 % – Zvýraznění6 4" xfId="72"/>
    <cellStyle name="Celkem" xfId="73" builtinId="25" customBuiltin="1"/>
    <cellStyle name="Celkem 2" xfId="74"/>
    <cellStyle name="Celkem 3" xfId="75"/>
    <cellStyle name="Celkem 4" xfId="76"/>
    <cellStyle name="Hypertextový odkaz 2" xfId="77"/>
    <cellStyle name="Chybně" xfId="78" builtinId="27" customBuiltin="1"/>
    <cellStyle name="Chybně 2" xfId="79"/>
    <cellStyle name="Chybně 3" xfId="80"/>
    <cellStyle name="Chybně 4" xfId="81"/>
    <cellStyle name="Kontrolní buňka" xfId="82" builtinId="23" customBuiltin="1"/>
    <cellStyle name="Kontrolní buňka 2" xfId="83"/>
    <cellStyle name="Kontrolní buňka 3" xfId="84"/>
    <cellStyle name="Kontrolní buňka 4" xfId="85"/>
    <cellStyle name="Nadpis 1" xfId="86" builtinId="16" customBuiltin="1"/>
    <cellStyle name="Nadpis 1 2" xfId="87"/>
    <cellStyle name="Nadpis 1 3" xfId="88"/>
    <cellStyle name="Nadpis 1 4" xfId="89"/>
    <cellStyle name="Nadpis 2" xfId="90" builtinId="17" customBuiltin="1"/>
    <cellStyle name="Nadpis 2 2" xfId="91"/>
    <cellStyle name="Nadpis 2 3" xfId="92"/>
    <cellStyle name="Nadpis 2 4" xfId="93"/>
    <cellStyle name="Nadpis 3" xfId="94" builtinId="18" customBuiltin="1"/>
    <cellStyle name="Nadpis 3 2" xfId="95"/>
    <cellStyle name="Nadpis 3 3" xfId="96"/>
    <cellStyle name="Nadpis 3 4" xfId="97"/>
    <cellStyle name="Nadpis 4" xfId="98" builtinId="19" customBuiltin="1"/>
    <cellStyle name="Nadpis 4 2" xfId="99"/>
    <cellStyle name="Nadpis 4 3" xfId="100"/>
    <cellStyle name="Nadpis 4 4" xfId="101"/>
    <cellStyle name="Název" xfId="102" builtinId="15" customBuiltin="1"/>
    <cellStyle name="Název 2" xfId="103"/>
    <cellStyle name="Název 3" xfId="104"/>
    <cellStyle name="Název 4" xfId="105"/>
    <cellStyle name="Neutrální" xfId="106" builtinId="28" customBuiltin="1"/>
    <cellStyle name="Neutrální 2" xfId="107"/>
    <cellStyle name="Neutrální 3" xfId="108"/>
    <cellStyle name="Neutrální 4" xfId="109"/>
    <cellStyle name="Normální" xfId="0" builtinId="0"/>
    <cellStyle name="Normální 2" xfId="110"/>
    <cellStyle name="Normální 2 2" xfId="111"/>
    <cellStyle name="Normální 3" xfId="112"/>
    <cellStyle name="Normální 3 2" xfId="113"/>
    <cellStyle name="Normální 3 2 2" xfId="114"/>
    <cellStyle name="Normální 4" xfId="115"/>
    <cellStyle name="Normální 4 2" xfId="116"/>
    <cellStyle name="Normální 4 3" xfId="117"/>
    <cellStyle name="Normální 5" xfId="118"/>
    <cellStyle name="Normální 5 10" xfId="119"/>
    <cellStyle name="Normální 5 2" xfId="120"/>
    <cellStyle name="Normální 5 2 2" xfId="121"/>
    <cellStyle name="Normální 5 2 2 2" xfId="122"/>
    <cellStyle name="Normální 5 2 2 2 2" xfId="123"/>
    <cellStyle name="Normální 5 2 2 3" xfId="124"/>
    <cellStyle name="Normální 5 2 2 4" xfId="125"/>
    <cellStyle name="Normální 5 2 3" xfId="126"/>
    <cellStyle name="Normální 5 2 3 2" xfId="127"/>
    <cellStyle name="Normální 5 2 3 2 2" xfId="128"/>
    <cellStyle name="Normální 5 2 3 3" xfId="129"/>
    <cellStyle name="Normální 5 2 3 4" xfId="130"/>
    <cellStyle name="Normální 5 2 4" xfId="131"/>
    <cellStyle name="Normální 5 2 4 2" xfId="132"/>
    <cellStyle name="Normální 5 2 5" xfId="133"/>
    <cellStyle name="Normální 5 2 6" xfId="134"/>
    <cellStyle name="Normální 5 3" xfId="135"/>
    <cellStyle name="Normální 5 3 2" xfId="136"/>
    <cellStyle name="Normální 5 3 2 2" xfId="137"/>
    <cellStyle name="Normální 5 3 2 2 2" xfId="138"/>
    <cellStyle name="Normální 5 3 2 3" xfId="139"/>
    <cellStyle name="Normální 5 3 2 4" xfId="140"/>
    <cellStyle name="Normální 5 3 3" xfId="141"/>
    <cellStyle name="Normální 5 3 3 2" xfId="142"/>
    <cellStyle name="Normální 5 3 3 2 2" xfId="143"/>
    <cellStyle name="Normální 5 3 3 3" xfId="144"/>
    <cellStyle name="Normální 5 3 3 4" xfId="145"/>
    <cellStyle name="Normální 5 3 4" xfId="146"/>
    <cellStyle name="Normální 5 3 4 2" xfId="147"/>
    <cellStyle name="Normální 5 3 5" xfId="148"/>
    <cellStyle name="Normální 5 3 6" xfId="149"/>
    <cellStyle name="Normální 5 4" xfId="150"/>
    <cellStyle name="Normální 5 4 2" xfId="151"/>
    <cellStyle name="Normální 5 4 2 2" xfId="152"/>
    <cellStyle name="Normální 5 4 3" xfId="153"/>
    <cellStyle name="Normální 5 4 4" xfId="154"/>
    <cellStyle name="Normální 5 5" xfId="155"/>
    <cellStyle name="Normální 5 5 2" xfId="156"/>
    <cellStyle name="Normální 5 5 2 2" xfId="157"/>
    <cellStyle name="Normální 5 5 3" xfId="158"/>
    <cellStyle name="Normální 5 5 4" xfId="159"/>
    <cellStyle name="Normální 5 6" xfId="160"/>
    <cellStyle name="Normální 5 6 2" xfId="161"/>
    <cellStyle name="Normální 5 6 2 2" xfId="162"/>
    <cellStyle name="Normální 5 6 3" xfId="163"/>
    <cellStyle name="Normální 5 6 4" xfId="164"/>
    <cellStyle name="Normální 5 7" xfId="165"/>
    <cellStyle name="Normální 5 7 2" xfId="166"/>
    <cellStyle name="Normální 5 8" xfId="167"/>
    <cellStyle name="Normální 5 9" xfId="168"/>
    <cellStyle name="Normální 6" xfId="169"/>
    <cellStyle name="normální_POL.XLS" xfId="170"/>
    <cellStyle name="Poznámka" xfId="171" builtinId="10" customBuiltin="1"/>
    <cellStyle name="Poznámka 2" xfId="172"/>
    <cellStyle name="Poznámka 2 2" xfId="173"/>
    <cellStyle name="Poznámka 3" xfId="174"/>
    <cellStyle name="Poznámka 3 2" xfId="175"/>
    <cellStyle name="Poznámka 3 2 2" xfId="176"/>
    <cellStyle name="Poznámka 3 2 3" xfId="177"/>
    <cellStyle name="Poznámka 3 3" xfId="178"/>
    <cellStyle name="Poznámka 4" xfId="179"/>
    <cellStyle name="Propojená buňka" xfId="180" builtinId="24" customBuiltin="1"/>
    <cellStyle name="Propojená buňka 2" xfId="181"/>
    <cellStyle name="Propojená buňka 3" xfId="182"/>
    <cellStyle name="Propojená buňka 4" xfId="183"/>
    <cellStyle name="Správně" xfId="184" builtinId="26" customBuiltin="1"/>
    <cellStyle name="Správně 2" xfId="185"/>
    <cellStyle name="Správně 3" xfId="186"/>
    <cellStyle name="Správně 4" xfId="187"/>
    <cellStyle name="Text upozornění" xfId="188" builtinId="11" customBuiltin="1"/>
    <cellStyle name="Text upozornění 2" xfId="189"/>
    <cellStyle name="Text upozornění 3" xfId="190"/>
    <cellStyle name="Text upozornění 4" xfId="191"/>
    <cellStyle name="Vstup" xfId="192" builtinId="20" customBuiltin="1"/>
    <cellStyle name="Vstup 2" xfId="193"/>
    <cellStyle name="Vstup 3" xfId="194"/>
    <cellStyle name="Vstup 4" xfId="195"/>
    <cellStyle name="Výpočet" xfId="196" builtinId="22" customBuiltin="1"/>
    <cellStyle name="Výpočet 2" xfId="197"/>
    <cellStyle name="Výpočet 3" xfId="198"/>
    <cellStyle name="Výpočet 4" xfId="199"/>
    <cellStyle name="Výstup" xfId="200" builtinId="21" customBuiltin="1"/>
    <cellStyle name="Výstup 2" xfId="201"/>
    <cellStyle name="Výstup 3" xfId="202"/>
    <cellStyle name="Výstup 4" xfId="203"/>
    <cellStyle name="Vysvětlující text" xfId="204" builtinId="53" customBuiltin="1"/>
    <cellStyle name="Vysvětlující text 2" xfId="205"/>
    <cellStyle name="Vysvětlující text 3" xfId="206"/>
    <cellStyle name="Vysvětlující text 4" xfId="207"/>
    <cellStyle name="Zvýraznění 1" xfId="208" builtinId="29" customBuiltin="1"/>
    <cellStyle name="Zvýraznění 1 2" xfId="209"/>
    <cellStyle name="Zvýraznění 1 3" xfId="210"/>
    <cellStyle name="Zvýraznění 1 4" xfId="211"/>
    <cellStyle name="Zvýraznění 2" xfId="212" builtinId="33" customBuiltin="1"/>
    <cellStyle name="Zvýraznění 2 2" xfId="213"/>
    <cellStyle name="Zvýraznění 2 3" xfId="214"/>
    <cellStyle name="Zvýraznění 2 4" xfId="215"/>
    <cellStyle name="Zvýraznění 3" xfId="216" builtinId="37" customBuiltin="1"/>
    <cellStyle name="Zvýraznění 3 2" xfId="217"/>
    <cellStyle name="Zvýraznění 3 3" xfId="218"/>
    <cellStyle name="Zvýraznění 3 4" xfId="219"/>
    <cellStyle name="Zvýraznění 4" xfId="220" builtinId="41" customBuiltin="1"/>
    <cellStyle name="Zvýraznění 4 2" xfId="221"/>
    <cellStyle name="Zvýraznění 4 3" xfId="222"/>
    <cellStyle name="Zvýraznění 4 4" xfId="223"/>
    <cellStyle name="Zvýraznění 5" xfId="224" builtinId="45" customBuiltin="1"/>
    <cellStyle name="Zvýraznění 5 2" xfId="225"/>
    <cellStyle name="Zvýraznění 5 3" xfId="226"/>
    <cellStyle name="Zvýraznění 5 4" xfId="227"/>
    <cellStyle name="Zvýraznění 6" xfId="228" builtinId="49" customBuiltin="1"/>
    <cellStyle name="Zvýraznění 6 2" xfId="229"/>
    <cellStyle name="Zvýraznění 6 3" xfId="230"/>
    <cellStyle name="Zvýraznění 6 4" xfId="23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D17" sqref="D1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86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/>
      <c r="D2" s="5" t="str">
        <f>Rekapitulace!G2</f>
        <v>rozpočet výchozí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95</v>
      </c>
      <c r="B5" s="16"/>
      <c r="C5" s="17" t="s">
        <v>84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>
        <v>0</v>
      </c>
      <c r="O6" s="22"/>
    </row>
    <row r="7" spans="1:57" ht="24.75" customHeight="1" x14ac:dyDescent="0.2">
      <c r="A7" s="23"/>
      <c r="B7" s="24"/>
      <c r="C7" s="205" t="s">
        <v>96</v>
      </c>
      <c r="D7" s="206"/>
      <c r="E7" s="207"/>
      <c r="F7" s="25" t="s">
        <v>10</v>
      </c>
      <c r="G7" s="21">
        <f>IF(PocetMJ=0,,ROUND((F30+F32)/PocetMJ,1))</f>
        <v>0</v>
      </c>
    </row>
    <row r="8" spans="1:57" x14ac:dyDescent="0.2">
      <c r="A8" s="26" t="s">
        <v>11</v>
      </c>
      <c r="B8" s="11"/>
      <c r="C8" s="215" t="s">
        <v>73</v>
      </c>
      <c r="D8" s="215"/>
      <c r="E8" s="216"/>
      <c r="F8" s="27" t="s">
        <v>12</v>
      </c>
      <c r="G8" s="28"/>
      <c r="H8" s="29"/>
      <c r="I8" s="30"/>
    </row>
    <row r="9" spans="1:57" x14ac:dyDescent="0.2">
      <c r="A9" s="26" t="s">
        <v>13</v>
      </c>
      <c r="B9" s="11"/>
      <c r="C9" s="215" t="str">
        <f>Projektant</f>
        <v>Projektový servis spol. s r.o.</v>
      </c>
      <c r="D9" s="215"/>
      <c r="E9" s="216"/>
      <c r="F9" s="11"/>
      <c r="G9" s="31"/>
      <c r="H9" s="32"/>
    </row>
    <row r="10" spans="1:57" x14ac:dyDescent="0.2">
      <c r="A10" s="26" t="s">
        <v>14</v>
      </c>
      <c r="B10" s="11"/>
      <c r="C10" s="221" t="s">
        <v>94</v>
      </c>
      <c r="D10" s="221"/>
      <c r="E10" s="221"/>
      <c r="F10" s="33"/>
      <c r="G10" s="34"/>
      <c r="H10" s="35"/>
    </row>
    <row r="11" spans="1:57" ht="13.5" customHeight="1" x14ac:dyDescent="0.2">
      <c r="A11" s="26" t="s">
        <v>85</v>
      </c>
      <c r="B11" s="11"/>
      <c r="C11" s="220"/>
      <c r="D11" s="220"/>
      <c r="E11" s="220"/>
      <c r="F11" s="36" t="s">
        <v>15</v>
      </c>
      <c r="G11" s="37"/>
      <c r="H11" s="32"/>
      <c r="BA11" s="38"/>
      <c r="BB11" s="38"/>
      <c r="BC11" s="38"/>
      <c r="BD11" s="38"/>
      <c r="BE11" s="38"/>
    </row>
    <row r="12" spans="1:57" ht="12.75" customHeight="1" x14ac:dyDescent="0.2">
      <c r="A12" s="39"/>
      <c r="B12" s="9"/>
      <c r="C12" s="217"/>
      <c r="D12" s="217"/>
      <c r="E12" s="217"/>
      <c r="F12" s="40" t="s">
        <v>16</v>
      </c>
      <c r="G12" s="41"/>
      <c r="H12" s="32"/>
    </row>
    <row r="13" spans="1:57" ht="28.5" customHeight="1" thickBot="1" x14ac:dyDescent="0.25">
      <c r="A13" s="42" t="s">
        <v>87</v>
      </c>
      <c r="B13" s="43"/>
      <c r="C13" s="43"/>
      <c r="D13" s="43"/>
      <c r="E13" s="44"/>
      <c r="F13" s="44"/>
      <c r="G13" s="45"/>
      <c r="H13" s="32"/>
    </row>
    <row r="14" spans="1:57" ht="17.25" customHeight="1" thickBot="1" x14ac:dyDescent="0.25">
      <c r="A14" s="46" t="s">
        <v>17</v>
      </c>
      <c r="B14" s="47"/>
      <c r="C14" s="48"/>
      <c r="D14" s="49" t="s">
        <v>18</v>
      </c>
      <c r="E14" s="50"/>
      <c r="F14" s="50"/>
      <c r="G14" s="48"/>
    </row>
    <row r="15" spans="1:57" ht="15.95" customHeight="1" x14ac:dyDescent="0.2">
      <c r="A15" s="51"/>
      <c r="B15" s="52" t="s">
        <v>19</v>
      </c>
      <c r="C15" s="53">
        <f>HSV</f>
        <v>0</v>
      </c>
      <c r="D15" s="54" t="str">
        <f>Rekapitulace!A13</f>
        <v>Zařízení staveniště</v>
      </c>
      <c r="E15" s="55"/>
      <c r="F15" s="56"/>
      <c r="G15" s="53">
        <f>Rekapitulace!I13</f>
        <v>0</v>
      </c>
    </row>
    <row r="16" spans="1:57" ht="15.95" customHeight="1" x14ac:dyDescent="0.2">
      <c r="A16" s="51" t="s">
        <v>20</v>
      </c>
      <c r="B16" s="52" t="s">
        <v>21</v>
      </c>
      <c r="C16" s="53">
        <f>PSV</f>
        <v>0</v>
      </c>
      <c r="D16" s="57"/>
      <c r="E16" s="58"/>
      <c r="F16" s="59"/>
      <c r="G16" s="53"/>
    </row>
    <row r="17" spans="1:7" ht="15.95" customHeight="1" x14ac:dyDescent="0.2">
      <c r="A17" s="51" t="s">
        <v>22</v>
      </c>
      <c r="B17" s="52" t="s">
        <v>23</v>
      </c>
      <c r="C17" s="53">
        <f>Mont</f>
        <v>0</v>
      </c>
      <c r="D17" s="57"/>
      <c r="E17" s="58"/>
      <c r="F17" s="59"/>
      <c r="G17" s="53"/>
    </row>
    <row r="18" spans="1:7" ht="15.95" customHeight="1" x14ac:dyDescent="0.2">
      <c r="A18" s="60" t="s">
        <v>24</v>
      </c>
      <c r="B18" s="61" t="s">
        <v>25</v>
      </c>
      <c r="C18" s="53">
        <f>Dodavka</f>
        <v>0</v>
      </c>
      <c r="D18" s="57"/>
      <c r="E18" s="58"/>
      <c r="F18" s="59"/>
      <c r="G18" s="53"/>
    </row>
    <row r="19" spans="1:7" ht="15.95" customHeight="1" x14ac:dyDescent="0.2">
      <c r="A19" s="62" t="s">
        <v>26</v>
      </c>
      <c r="B19" s="52"/>
      <c r="C19" s="53">
        <f>SUM(C15:C18)</f>
        <v>0</v>
      </c>
      <c r="D19" s="63"/>
      <c r="E19" s="58"/>
      <c r="F19" s="59"/>
      <c r="G19" s="53"/>
    </row>
    <row r="20" spans="1:7" ht="15.95" customHeight="1" x14ac:dyDescent="0.2">
      <c r="A20" s="62"/>
      <c r="B20" s="52"/>
      <c r="C20" s="53"/>
      <c r="D20" s="57"/>
      <c r="E20" s="58"/>
      <c r="F20" s="59"/>
      <c r="G20" s="53"/>
    </row>
    <row r="21" spans="1:7" ht="15.95" customHeight="1" x14ac:dyDescent="0.2">
      <c r="A21" s="62" t="s">
        <v>27</v>
      </c>
      <c r="B21" s="52"/>
      <c r="C21" s="53">
        <f>HZS</f>
        <v>0</v>
      </c>
      <c r="D21" s="57"/>
      <c r="E21" s="58"/>
      <c r="F21" s="59"/>
      <c r="G21" s="53"/>
    </row>
    <row r="22" spans="1:7" ht="15.95" customHeight="1" x14ac:dyDescent="0.2">
      <c r="A22" s="64" t="s">
        <v>28</v>
      </c>
      <c r="B22" s="32"/>
      <c r="C22" s="53">
        <f>C19+C21</f>
        <v>0</v>
      </c>
      <c r="D22" s="57" t="s">
        <v>29</v>
      </c>
      <c r="E22" s="58"/>
      <c r="F22" s="59"/>
      <c r="G22" s="53">
        <f>G23-SUM(G15:G21)</f>
        <v>0</v>
      </c>
    </row>
    <row r="23" spans="1:7" ht="15.95" customHeight="1" thickBot="1" x14ac:dyDescent="0.25">
      <c r="A23" s="218" t="s">
        <v>30</v>
      </c>
      <c r="B23" s="219"/>
      <c r="C23" s="65">
        <f>C22+G23</f>
        <v>0</v>
      </c>
      <c r="D23" s="66" t="s">
        <v>31</v>
      </c>
      <c r="E23" s="67"/>
      <c r="F23" s="68"/>
      <c r="G23" s="53">
        <f>VRN</f>
        <v>0</v>
      </c>
    </row>
    <row r="24" spans="1:7" x14ac:dyDescent="0.2">
      <c r="A24" s="69" t="s">
        <v>32</v>
      </c>
      <c r="B24" s="70"/>
      <c r="C24" s="71"/>
      <c r="D24" s="70" t="s">
        <v>33</v>
      </c>
      <c r="E24" s="70"/>
      <c r="F24" s="72" t="s">
        <v>34</v>
      </c>
      <c r="G24" s="73"/>
    </row>
    <row r="25" spans="1:7" x14ac:dyDescent="0.2">
      <c r="A25" s="64" t="s">
        <v>35</v>
      </c>
      <c r="B25" s="32"/>
      <c r="C25" s="74"/>
      <c r="D25" s="32" t="s">
        <v>35</v>
      </c>
      <c r="F25" s="75" t="s">
        <v>35</v>
      </c>
      <c r="G25" s="76"/>
    </row>
    <row r="26" spans="1:7" ht="37.5" customHeight="1" x14ac:dyDescent="0.2">
      <c r="A26" s="64" t="s">
        <v>36</v>
      </c>
      <c r="B26" s="77"/>
      <c r="C26" s="74"/>
      <c r="D26" s="32" t="s">
        <v>36</v>
      </c>
      <c r="F26" s="75" t="s">
        <v>36</v>
      </c>
      <c r="G26" s="76"/>
    </row>
    <row r="27" spans="1:7" x14ac:dyDescent="0.2">
      <c r="A27" s="64"/>
      <c r="B27" s="78"/>
      <c r="C27" s="74"/>
      <c r="D27" s="32"/>
      <c r="F27" s="75"/>
      <c r="G27" s="76"/>
    </row>
    <row r="28" spans="1:7" x14ac:dyDescent="0.2">
      <c r="A28" s="64" t="s">
        <v>37</v>
      </c>
      <c r="B28" s="32"/>
      <c r="C28" s="74"/>
      <c r="D28" s="75" t="s">
        <v>38</v>
      </c>
      <c r="E28" s="74"/>
      <c r="F28" s="79" t="s">
        <v>38</v>
      </c>
      <c r="G28" s="76"/>
    </row>
    <row r="29" spans="1:7" ht="69" customHeight="1" x14ac:dyDescent="0.2">
      <c r="A29" s="64"/>
      <c r="B29" s="32"/>
      <c r="C29" s="80"/>
      <c r="D29" s="81"/>
      <c r="E29" s="80"/>
      <c r="F29" s="32"/>
      <c r="G29" s="76"/>
    </row>
    <row r="30" spans="1:7" x14ac:dyDescent="0.2">
      <c r="A30" s="82" t="s">
        <v>39</v>
      </c>
      <c r="B30" s="83"/>
      <c r="C30" s="84">
        <v>21</v>
      </c>
      <c r="D30" s="83" t="s">
        <v>40</v>
      </c>
      <c r="E30" s="85"/>
      <c r="F30" s="209">
        <f>ROUND(C23-F32,0)</f>
        <v>0</v>
      </c>
      <c r="G30" s="210"/>
    </row>
    <row r="31" spans="1:7" x14ac:dyDescent="0.2">
      <c r="A31" s="82" t="s">
        <v>41</v>
      </c>
      <c r="B31" s="83"/>
      <c r="C31" s="84">
        <f>SazbaDPH1</f>
        <v>21</v>
      </c>
      <c r="D31" s="83" t="s">
        <v>42</v>
      </c>
      <c r="E31" s="85"/>
      <c r="F31" s="209">
        <f>ROUND(PRODUCT(F30,C31/100),1)</f>
        <v>0</v>
      </c>
      <c r="G31" s="210"/>
    </row>
    <row r="32" spans="1:7" x14ac:dyDescent="0.2">
      <c r="A32" s="82" t="s">
        <v>39</v>
      </c>
      <c r="B32" s="83"/>
      <c r="C32" s="84">
        <v>0</v>
      </c>
      <c r="D32" s="83" t="s">
        <v>42</v>
      </c>
      <c r="E32" s="85"/>
      <c r="F32" s="209">
        <v>0</v>
      </c>
      <c r="G32" s="210"/>
    </row>
    <row r="33" spans="1:8" x14ac:dyDescent="0.2">
      <c r="A33" s="82" t="s">
        <v>41</v>
      </c>
      <c r="B33" s="86"/>
      <c r="C33" s="87">
        <f>SazbaDPH2</f>
        <v>0</v>
      </c>
      <c r="D33" s="83" t="s">
        <v>42</v>
      </c>
      <c r="E33" s="59"/>
      <c r="F33" s="209">
        <f>ROUND(PRODUCT(F32,C33/100),1)</f>
        <v>0</v>
      </c>
      <c r="G33" s="210"/>
    </row>
    <row r="34" spans="1:8" s="91" customFormat="1" ht="19.5" customHeight="1" thickBot="1" x14ac:dyDescent="0.3">
      <c r="A34" s="88" t="s">
        <v>43</v>
      </c>
      <c r="B34" s="89"/>
      <c r="C34" s="89"/>
      <c r="D34" s="89"/>
      <c r="E34" s="90"/>
      <c r="F34" s="211">
        <f>CEILING(SUM(F30:F33),IF(SUM(F30:F33)&gt;=0,1,-1))</f>
        <v>0</v>
      </c>
      <c r="G34" s="212"/>
    </row>
    <row r="36" spans="1:8" x14ac:dyDescent="0.2">
      <c r="A36" s="92" t="s">
        <v>44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213"/>
      <c r="C37" s="214"/>
      <c r="D37" s="214"/>
      <c r="E37" s="214"/>
      <c r="F37" s="214"/>
      <c r="G37" s="214"/>
      <c r="H37" t="s">
        <v>5</v>
      </c>
    </row>
    <row r="38" spans="1:8" ht="12.75" customHeight="1" x14ac:dyDescent="0.2">
      <c r="A38" s="93"/>
      <c r="B38" s="214"/>
      <c r="C38" s="214"/>
      <c r="D38" s="214"/>
      <c r="E38" s="214"/>
      <c r="F38" s="214"/>
      <c r="G38" s="214"/>
      <c r="H38" t="s">
        <v>5</v>
      </c>
    </row>
    <row r="39" spans="1:8" x14ac:dyDescent="0.2">
      <c r="A39" s="93"/>
      <c r="B39" s="214"/>
      <c r="C39" s="214"/>
      <c r="D39" s="214"/>
      <c r="E39" s="214"/>
      <c r="F39" s="214"/>
      <c r="G39" s="214"/>
      <c r="H39" t="s">
        <v>5</v>
      </c>
    </row>
    <row r="40" spans="1:8" x14ac:dyDescent="0.2">
      <c r="A40" s="93"/>
      <c r="B40" s="214"/>
      <c r="C40" s="214"/>
      <c r="D40" s="214"/>
      <c r="E40" s="214"/>
      <c r="F40" s="214"/>
      <c r="G40" s="214"/>
      <c r="H40" t="s">
        <v>5</v>
      </c>
    </row>
    <row r="41" spans="1:8" x14ac:dyDescent="0.2">
      <c r="A41" s="93"/>
      <c r="B41" s="214"/>
      <c r="C41" s="214"/>
      <c r="D41" s="214"/>
      <c r="E41" s="214"/>
      <c r="F41" s="214"/>
      <c r="G41" s="214"/>
      <c r="H41" t="s">
        <v>5</v>
      </c>
    </row>
    <row r="42" spans="1:8" x14ac:dyDescent="0.2">
      <c r="A42" s="93"/>
      <c r="B42" s="214"/>
      <c r="C42" s="214"/>
      <c r="D42" s="214"/>
      <c r="E42" s="214"/>
      <c r="F42" s="214"/>
      <c r="G42" s="214"/>
      <c r="H42" t="s">
        <v>5</v>
      </c>
    </row>
    <row r="43" spans="1:8" x14ac:dyDescent="0.2">
      <c r="A43" s="93"/>
      <c r="B43" s="214"/>
      <c r="C43" s="214"/>
      <c r="D43" s="214"/>
      <c r="E43" s="214"/>
      <c r="F43" s="214"/>
      <c r="G43" s="214"/>
      <c r="H43" t="s">
        <v>5</v>
      </c>
    </row>
    <row r="44" spans="1:8" x14ac:dyDescent="0.2">
      <c r="A44" s="93"/>
      <c r="B44" s="214"/>
      <c r="C44" s="214"/>
      <c r="D44" s="214"/>
      <c r="E44" s="214"/>
      <c r="F44" s="214"/>
      <c r="G44" s="214"/>
      <c r="H44" t="s">
        <v>5</v>
      </c>
    </row>
    <row r="45" spans="1:8" ht="0.75" customHeight="1" x14ac:dyDescent="0.2">
      <c r="A45" s="93"/>
      <c r="B45" s="214"/>
      <c r="C45" s="214"/>
      <c r="D45" s="214"/>
      <c r="E45" s="214"/>
      <c r="F45" s="214"/>
      <c r="G45" s="214"/>
      <c r="H45" t="s">
        <v>5</v>
      </c>
    </row>
    <row r="46" spans="1:8" x14ac:dyDescent="0.2">
      <c r="B46" s="208"/>
      <c r="C46" s="208"/>
      <c r="D46" s="208"/>
      <c r="E46" s="208"/>
      <c r="F46" s="208"/>
      <c r="G46" s="208"/>
    </row>
    <row r="47" spans="1:8" x14ac:dyDescent="0.2">
      <c r="B47" s="208"/>
      <c r="C47" s="208"/>
      <c r="D47" s="208"/>
      <c r="E47" s="208"/>
      <c r="F47" s="208"/>
      <c r="G47" s="208"/>
    </row>
    <row r="48" spans="1:8" x14ac:dyDescent="0.2">
      <c r="B48" s="208"/>
      <c r="C48" s="208"/>
      <c r="D48" s="208"/>
      <c r="E48" s="208"/>
      <c r="F48" s="208"/>
      <c r="G48" s="208"/>
    </row>
    <row r="49" spans="2:7" x14ac:dyDescent="0.2">
      <c r="B49" s="208"/>
      <c r="C49" s="208"/>
      <c r="D49" s="208"/>
      <c r="E49" s="208"/>
      <c r="F49" s="208"/>
      <c r="G49" s="208"/>
    </row>
    <row r="50" spans="2:7" x14ac:dyDescent="0.2">
      <c r="B50" s="208"/>
      <c r="C50" s="208"/>
      <c r="D50" s="208"/>
      <c r="E50" s="208"/>
      <c r="F50" s="208"/>
      <c r="G50" s="208"/>
    </row>
    <row r="51" spans="2:7" x14ac:dyDescent="0.2">
      <c r="B51" s="208"/>
      <c r="C51" s="208"/>
      <c r="D51" s="208"/>
      <c r="E51" s="208"/>
      <c r="F51" s="208"/>
      <c r="G51" s="208"/>
    </row>
    <row r="52" spans="2:7" x14ac:dyDescent="0.2">
      <c r="B52" s="208"/>
      <c r="C52" s="208"/>
      <c r="D52" s="208"/>
      <c r="E52" s="208"/>
      <c r="F52" s="208"/>
      <c r="G52" s="208"/>
    </row>
    <row r="53" spans="2:7" x14ac:dyDescent="0.2">
      <c r="B53" s="208"/>
      <c r="C53" s="208"/>
      <c r="D53" s="208"/>
      <c r="E53" s="208"/>
      <c r="F53" s="208"/>
      <c r="G53" s="208"/>
    </row>
    <row r="54" spans="2:7" x14ac:dyDescent="0.2">
      <c r="B54" s="208"/>
      <c r="C54" s="208"/>
      <c r="D54" s="208"/>
      <c r="E54" s="208"/>
      <c r="F54" s="208"/>
      <c r="G54" s="208"/>
    </row>
    <row r="55" spans="2:7" x14ac:dyDescent="0.2">
      <c r="B55" s="208"/>
      <c r="C55" s="208"/>
      <c r="D55" s="208"/>
      <c r="E55" s="208"/>
      <c r="F55" s="208"/>
      <c r="G55" s="208"/>
    </row>
  </sheetData>
  <mergeCells count="23">
    <mergeCell ref="C12:E12"/>
    <mergeCell ref="B46:G46"/>
    <mergeCell ref="A23:B23"/>
    <mergeCell ref="F30:G30"/>
    <mergeCell ref="C9:E9"/>
    <mergeCell ref="C11:E11"/>
    <mergeCell ref="C10:E10"/>
    <mergeCell ref="C7:E7"/>
    <mergeCell ref="B55:G55"/>
    <mergeCell ref="B49:G49"/>
    <mergeCell ref="B50:G50"/>
    <mergeCell ref="B51:G51"/>
    <mergeCell ref="B52:G52"/>
    <mergeCell ref="B53:G53"/>
    <mergeCell ref="B54:G54"/>
    <mergeCell ref="B47:G47"/>
    <mergeCell ref="B48:G48"/>
    <mergeCell ref="F31:G31"/>
    <mergeCell ref="F32:G32"/>
    <mergeCell ref="F33:G33"/>
    <mergeCell ref="F34:G34"/>
    <mergeCell ref="B37:G45"/>
    <mergeCell ref="C8:E8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5"/>
  <sheetViews>
    <sheetView workbookViewId="0">
      <selection activeCell="F13" sqref="F1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24" t="s">
        <v>45</v>
      </c>
      <c r="B1" s="225"/>
      <c r="C1" s="94" t="str">
        <f>CONCATENATE(cislostavby," ",nazevstavby)</f>
        <v xml:space="preserve"> Rekonstrukce zařízení pro výcvik koní - Jízdárna</v>
      </c>
      <c r="D1" s="95"/>
      <c r="E1" s="96"/>
      <c r="F1" s="95"/>
      <c r="G1" s="97" t="s">
        <v>46</v>
      </c>
      <c r="H1" s="98"/>
      <c r="I1" s="99"/>
    </row>
    <row r="2" spans="1:57" ht="13.5" thickBot="1" x14ac:dyDescent="0.25">
      <c r="A2" s="226" t="s">
        <v>47</v>
      </c>
      <c r="B2" s="227"/>
      <c r="C2" s="100" t="str">
        <f>CONCATENATE(cisloobjektu," ",nazevobjektu)</f>
        <v xml:space="preserve">SO.2 - D.1.3.3 Vzduchotechnika </v>
      </c>
      <c r="D2" s="101"/>
      <c r="E2" s="102"/>
      <c r="F2" s="101"/>
      <c r="G2" s="228" t="s">
        <v>74</v>
      </c>
      <c r="H2" s="229"/>
      <c r="I2" s="230"/>
    </row>
    <row r="3" spans="1:57" ht="13.5" thickTop="1" x14ac:dyDescent="0.2">
      <c r="F3" s="32"/>
    </row>
    <row r="4" spans="1:57" ht="19.5" customHeight="1" x14ac:dyDescent="0.25">
      <c r="A4" s="103" t="s">
        <v>48</v>
      </c>
      <c r="B4" s="104"/>
      <c r="C4" s="104"/>
      <c r="D4" s="104"/>
      <c r="E4" s="105"/>
      <c r="F4" s="104"/>
      <c r="G4" s="104"/>
      <c r="H4" s="104"/>
      <c r="I4" s="104"/>
    </row>
    <row r="5" spans="1:57" ht="13.5" thickBot="1" x14ac:dyDescent="0.25"/>
    <row r="6" spans="1:57" s="32" customFormat="1" ht="13.5" thickBot="1" x14ac:dyDescent="0.25">
      <c r="A6" s="106"/>
      <c r="B6" s="107" t="s">
        <v>49</v>
      </c>
      <c r="C6" s="107"/>
      <c r="D6" s="108"/>
      <c r="E6" s="109" t="s">
        <v>50</v>
      </c>
      <c r="F6" s="110" t="s">
        <v>51</v>
      </c>
      <c r="G6" s="110" t="s">
        <v>52</v>
      </c>
      <c r="H6" s="110" t="s">
        <v>53</v>
      </c>
      <c r="I6" s="111" t="s">
        <v>27</v>
      </c>
    </row>
    <row r="7" spans="1:57" s="32" customFormat="1" ht="13.5" thickBot="1" x14ac:dyDescent="0.25">
      <c r="A7" s="180" t="str">
        <f>Položky!B7</f>
        <v>800</v>
      </c>
      <c r="B7" s="112" t="str">
        <f>Položky!C7</f>
        <v>Vzduchotechnika</v>
      </c>
      <c r="D7" s="113"/>
      <c r="E7" s="181">
        <f>Položky!G14</f>
        <v>0</v>
      </c>
      <c r="F7" s="182">
        <f>Položky!BB14</f>
        <v>0</v>
      </c>
      <c r="G7" s="182">
        <f>Položky!BC14</f>
        <v>0</v>
      </c>
      <c r="H7" s="182">
        <f>Položky!BD14</f>
        <v>0</v>
      </c>
      <c r="I7" s="183">
        <f>Položky!BE14</f>
        <v>0</v>
      </c>
    </row>
    <row r="8" spans="1:57" s="120" customFormat="1" ht="13.5" thickBot="1" x14ac:dyDescent="0.25">
      <c r="A8" s="114"/>
      <c r="B8" s="115" t="s">
        <v>54</v>
      </c>
      <c r="C8" s="115"/>
      <c r="D8" s="116"/>
      <c r="E8" s="117">
        <f>SUM(E7:E7)</f>
        <v>0</v>
      </c>
      <c r="F8" s="118">
        <f>SUM(F7:F7)</f>
        <v>0</v>
      </c>
      <c r="G8" s="118">
        <f>SUM(G7:G7)</f>
        <v>0</v>
      </c>
      <c r="H8" s="118">
        <f>SUM(H7:H7)</f>
        <v>0</v>
      </c>
      <c r="I8" s="119">
        <f>SUM(I7:I7)</f>
        <v>0</v>
      </c>
    </row>
    <row r="9" spans="1:57" x14ac:dyDescent="0.2">
      <c r="A9" s="32"/>
      <c r="B9" s="32"/>
      <c r="C9" s="32"/>
      <c r="D9" s="32"/>
      <c r="E9" s="32"/>
      <c r="F9" s="32"/>
      <c r="G9" s="32"/>
      <c r="H9" s="32"/>
      <c r="I9" s="32"/>
    </row>
    <row r="10" spans="1:57" ht="19.5" customHeight="1" x14ac:dyDescent="0.25">
      <c r="A10" s="104" t="s">
        <v>55</v>
      </c>
      <c r="B10" s="104"/>
      <c r="C10" s="104"/>
      <c r="D10" s="104"/>
      <c r="E10" s="104"/>
      <c r="F10" s="104"/>
      <c r="G10" s="121"/>
      <c r="H10" s="104"/>
      <c r="I10" s="104"/>
      <c r="BA10" s="38"/>
      <c r="BB10" s="38"/>
      <c r="BC10" s="38"/>
      <c r="BD10" s="38"/>
      <c r="BE10" s="38"/>
    </row>
    <row r="11" spans="1:57" ht="13.5" thickBot="1" x14ac:dyDescent="0.25"/>
    <row r="12" spans="1:57" x14ac:dyDescent="0.2">
      <c r="A12" s="69" t="s">
        <v>56</v>
      </c>
      <c r="B12" s="70"/>
      <c r="C12" s="70"/>
      <c r="D12" s="122"/>
      <c r="E12" s="123" t="s">
        <v>57</v>
      </c>
      <c r="F12" s="124" t="s">
        <v>58</v>
      </c>
      <c r="G12" s="125" t="s">
        <v>59</v>
      </c>
      <c r="H12" s="126"/>
      <c r="I12" s="127" t="s">
        <v>57</v>
      </c>
    </row>
    <row r="13" spans="1:57" x14ac:dyDescent="0.2">
      <c r="A13" s="128" t="s">
        <v>72</v>
      </c>
      <c r="B13" s="129"/>
      <c r="C13" s="129"/>
      <c r="D13" s="130"/>
      <c r="E13" s="131">
        <v>0</v>
      </c>
      <c r="F13" s="202"/>
      <c r="G13" s="132">
        <f>CHOOSE(BA13+1,HSV+PSV,HSV+PSV+Mont,HSV+PSV+Dodavka+Mont,HSV,PSV,Mont,Dodavka,Mont+Dodavka,0)</f>
        <v>0</v>
      </c>
      <c r="H13" s="133"/>
      <c r="I13" s="134">
        <f>E13+F13*G13/100</f>
        <v>0</v>
      </c>
      <c r="BA13">
        <v>1</v>
      </c>
    </row>
    <row r="14" spans="1:57" ht="13.5" thickBot="1" x14ac:dyDescent="0.25">
      <c r="A14" s="135"/>
      <c r="B14" s="136" t="s">
        <v>60</v>
      </c>
      <c r="C14" s="137"/>
      <c r="D14" s="138"/>
      <c r="E14" s="139"/>
      <c r="F14" s="140"/>
      <c r="G14" s="140"/>
      <c r="H14" s="222">
        <f>SUM(I13:I13)</f>
        <v>0</v>
      </c>
      <c r="I14" s="223"/>
    </row>
    <row r="16" spans="1:57" x14ac:dyDescent="0.2">
      <c r="B16" s="120"/>
      <c r="F16" s="141"/>
      <c r="G16" s="142"/>
      <c r="H16" s="142"/>
      <c r="I16" s="143"/>
    </row>
    <row r="17" spans="6:9" x14ac:dyDescent="0.2">
      <c r="F17" s="141"/>
      <c r="G17" s="142"/>
      <c r="H17" s="142"/>
      <c r="I17" s="143"/>
    </row>
    <row r="18" spans="6:9" x14ac:dyDescent="0.2">
      <c r="F18" s="141"/>
      <c r="G18" s="142"/>
      <c r="H18" s="142"/>
      <c r="I18" s="143"/>
    </row>
    <row r="19" spans="6:9" x14ac:dyDescent="0.2">
      <c r="F19" s="141"/>
      <c r="G19" s="142"/>
      <c r="H19" s="142"/>
      <c r="I19" s="143"/>
    </row>
    <row r="20" spans="6:9" x14ac:dyDescent="0.2">
      <c r="F20" s="141"/>
      <c r="G20" s="142"/>
      <c r="H20" s="142"/>
      <c r="I20" s="143"/>
    </row>
    <row r="21" spans="6:9" x14ac:dyDescent="0.2">
      <c r="F21" s="141"/>
      <c r="G21" s="142"/>
      <c r="H21" s="142"/>
      <c r="I21" s="143"/>
    </row>
    <row r="22" spans="6:9" x14ac:dyDescent="0.2">
      <c r="F22" s="141"/>
      <c r="G22" s="142"/>
      <c r="H22" s="142"/>
      <c r="I22" s="143"/>
    </row>
    <row r="23" spans="6:9" x14ac:dyDescent="0.2">
      <c r="F23" s="141"/>
      <c r="G23" s="142"/>
      <c r="H23" s="142"/>
      <c r="I23" s="143"/>
    </row>
    <row r="24" spans="6:9" x14ac:dyDescent="0.2">
      <c r="F24" s="141"/>
      <c r="G24" s="142"/>
      <c r="H24" s="142"/>
      <c r="I24" s="143"/>
    </row>
    <row r="25" spans="6:9" x14ac:dyDescent="0.2">
      <c r="F25" s="141"/>
      <c r="G25" s="142"/>
      <c r="H25" s="142"/>
      <c r="I25" s="143"/>
    </row>
    <row r="26" spans="6:9" x14ac:dyDescent="0.2">
      <c r="F26" s="141"/>
      <c r="G26" s="142"/>
      <c r="H26" s="142"/>
      <c r="I26" s="143"/>
    </row>
    <row r="27" spans="6:9" x14ac:dyDescent="0.2">
      <c r="F27" s="141"/>
      <c r="G27" s="142"/>
      <c r="H27" s="142"/>
      <c r="I27" s="143"/>
    </row>
    <row r="28" spans="6:9" x14ac:dyDescent="0.2">
      <c r="F28" s="141"/>
      <c r="G28" s="142"/>
      <c r="H28" s="142"/>
      <c r="I28" s="143"/>
    </row>
    <row r="29" spans="6:9" x14ac:dyDescent="0.2">
      <c r="F29" s="141"/>
      <c r="G29" s="142"/>
      <c r="H29" s="142"/>
      <c r="I29" s="143"/>
    </row>
    <row r="30" spans="6:9" x14ac:dyDescent="0.2">
      <c r="F30" s="141"/>
      <c r="G30" s="142"/>
      <c r="H30" s="142"/>
      <c r="I30" s="143"/>
    </row>
    <row r="31" spans="6:9" x14ac:dyDescent="0.2">
      <c r="F31" s="141"/>
      <c r="G31" s="142"/>
      <c r="H31" s="142"/>
      <c r="I31" s="143"/>
    </row>
    <row r="32" spans="6:9" x14ac:dyDescent="0.2">
      <c r="F32" s="141"/>
      <c r="G32" s="142"/>
      <c r="H32" s="142"/>
      <c r="I32" s="143"/>
    </row>
    <row r="33" spans="6:9" x14ac:dyDescent="0.2">
      <c r="F33" s="141"/>
      <c r="G33" s="142"/>
      <c r="H33" s="142"/>
      <c r="I33" s="143"/>
    </row>
    <row r="34" spans="6:9" x14ac:dyDescent="0.2">
      <c r="F34" s="141"/>
      <c r="G34" s="142"/>
      <c r="H34" s="142"/>
      <c r="I34" s="143"/>
    </row>
    <row r="35" spans="6:9" x14ac:dyDescent="0.2">
      <c r="F35" s="141"/>
      <c r="G35" s="142"/>
      <c r="H35" s="142"/>
      <c r="I35" s="143"/>
    </row>
    <row r="36" spans="6:9" x14ac:dyDescent="0.2">
      <c r="F36" s="141"/>
      <c r="G36" s="142"/>
      <c r="H36" s="142"/>
      <c r="I36" s="143"/>
    </row>
    <row r="37" spans="6:9" x14ac:dyDescent="0.2">
      <c r="F37" s="141"/>
      <c r="G37" s="142"/>
      <c r="H37" s="142"/>
      <c r="I37" s="143"/>
    </row>
    <row r="38" spans="6:9" x14ac:dyDescent="0.2">
      <c r="F38" s="141"/>
      <c r="G38" s="142"/>
      <c r="H38" s="142"/>
      <c r="I38" s="143"/>
    </row>
    <row r="39" spans="6:9" x14ac:dyDescent="0.2">
      <c r="F39" s="141"/>
      <c r="G39" s="142"/>
      <c r="H39" s="142"/>
      <c r="I39" s="143"/>
    </row>
    <row r="40" spans="6:9" x14ac:dyDescent="0.2">
      <c r="F40" s="141"/>
      <c r="G40" s="142"/>
      <c r="H40" s="142"/>
      <c r="I40" s="143"/>
    </row>
    <row r="41" spans="6:9" x14ac:dyDescent="0.2">
      <c r="F41" s="141"/>
      <c r="G41" s="142"/>
      <c r="H41" s="142"/>
      <c r="I41" s="143"/>
    </row>
    <row r="42" spans="6:9" x14ac:dyDescent="0.2">
      <c r="F42" s="141"/>
      <c r="G42" s="142"/>
      <c r="H42" s="142"/>
      <c r="I42" s="143"/>
    </row>
    <row r="43" spans="6:9" x14ac:dyDescent="0.2">
      <c r="F43" s="141"/>
      <c r="G43" s="142"/>
      <c r="H43" s="142"/>
      <c r="I43" s="143"/>
    </row>
    <row r="44" spans="6:9" x14ac:dyDescent="0.2">
      <c r="F44" s="141"/>
      <c r="G44" s="142"/>
      <c r="H44" s="142"/>
      <c r="I44" s="143"/>
    </row>
    <row r="45" spans="6:9" x14ac:dyDescent="0.2">
      <c r="F45" s="141"/>
      <c r="G45" s="142"/>
      <c r="H45" s="142"/>
      <c r="I45" s="143"/>
    </row>
    <row r="46" spans="6:9" x14ac:dyDescent="0.2">
      <c r="F46" s="141"/>
      <c r="G46" s="142"/>
      <c r="H46" s="142"/>
      <c r="I46" s="143"/>
    </row>
    <row r="47" spans="6:9" x14ac:dyDescent="0.2">
      <c r="F47" s="141"/>
      <c r="G47" s="142"/>
      <c r="H47" s="142"/>
      <c r="I47" s="143"/>
    </row>
    <row r="48" spans="6:9" x14ac:dyDescent="0.2">
      <c r="F48" s="141"/>
      <c r="G48" s="142"/>
      <c r="H48" s="142"/>
      <c r="I48" s="143"/>
    </row>
    <row r="49" spans="6:9" x14ac:dyDescent="0.2">
      <c r="F49" s="141"/>
      <c r="G49" s="142"/>
      <c r="H49" s="142"/>
      <c r="I49" s="143"/>
    </row>
    <row r="50" spans="6:9" x14ac:dyDescent="0.2">
      <c r="F50" s="141"/>
      <c r="G50" s="142"/>
      <c r="H50" s="142"/>
      <c r="I50" s="143"/>
    </row>
    <row r="51" spans="6:9" x14ac:dyDescent="0.2">
      <c r="F51" s="141"/>
      <c r="G51" s="142"/>
      <c r="H51" s="142"/>
      <c r="I51" s="143"/>
    </row>
    <row r="52" spans="6:9" x14ac:dyDescent="0.2">
      <c r="F52" s="141"/>
      <c r="G52" s="142"/>
      <c r="H52" s="142"/>
      <c r="I52" s="143"/>
    </row>
    <row r="53" spans="6:9" x14ac:dyDescent="0.2">
      <c r="F53" s="141"/>
      <c r="G53" s="142"/>
      <c r="H53" s="142"/>
      <c r="I53" s="143"/>
    </row>
    <row r="54" spans="6:9" x14ac:dyDescent="0.2">
      <c r="F54" s="141"/>
      <c r="G54" s="142"/>
      <c r="H54" s="142"/>
      <c r="I54" s="143"/>
    </row>
    <row r="55" spans="6:9" x14ac:dyDescent="0.2">
      <c r="F55" s="141"/>
      <c r="G55" s="142"/>
      <c r="H55" s="142"/>
      <c r="I55" s="143"/>
    </row>
    <row r="56" spans="6:9" x14ac:dyDescent="0.2">
      <c r="F56" s="141"/>
      <c r="G56" s="142"/>
      <c r="H56" s="142"/>
      <c r="I56" s="143"/>
    </row>
    <row r="57" spans="6:9" x14ac:dyDescent="0.2">
      <c r="F57" s="141"/>
      <c r="G57" s="142"/>
      <c r="H57" s="142"/>
      <c r="I57" s="143"/>
    </row>
    <row r="58" spans="6:9" x14ac:dyDescent="0.2">
      <c r="F58" s="141"/>
      <c r="G58" s="142"/>
      <c r="H58" s="142"/>
      <c r="I58" s="143"/>
    </row>
    <row r="59" spans="6:9" x14ac:dyDescent="0.2">
      <c r="F59" s="141"/>
      <c r="G59" s="142"/>
      <c r="H59" s="142"/>
      <c r="I59" s="143"/>
    </row>
    <row r="60" spans="6:9" x14ac:dyDescent="0.2">
      <c r="F60" s="141"/>
      <c r="G60" s="142"/>
      <c r="H60" s="142"/>
      <c r="I60" s="143"/>
    </row>
    <row r="61" spans="6:9" x14ac:dyDescent="0.2">
      <c r="F61" s="141"/>
      <c r="G61" s="142"/>
      <c r="H61" s="142"/>
      <c r="I61" s="143"/>
    </row>
    <row r="62" spans="6:9" x14ac:dyDescent="0.2">
      <c r="F62" s="141"/>
      <c r="G62" s="142"/>
      <c r="H62" s="142"/>
      <c r="I62" s="143"/>
    </row>
    <row r="63" spans="6:9" x14ac:dyDescent="0.2">
      <c r="F63" s="141"/>
      <c r="G63" s="142"/>
      <c r="H63" s="142"/>
      <c r="I63" s="143"/>
    </row>
    <row r="64" spans="6:9" x14ac:dyDescent="0.2">
      <c r="F64" s="141"/>
      <c r="G64" s="142"/>
      <c r="H64" s="142"/>
      <c r="I64" s="143"/>
    </row>
    <row r="65" spans="6:9" x14ac:dyDescent="0.2">
      <c r="F65" s="141"/>
      <c r="G65" s="142"/>
      <c r="H65" s="142"/>
      <c r="I65" s="143"/>
    </row>
  </sheetData>
  <mergeCells count="4">
    <mergeCell ref="H14:I14"/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68"/>
  <sheetViews>
    <sheetView showGridLines="0" showZeros="0" zoomScale="110" zoomScaleNormal="110" workbookViewId="0">
      <selection activeCell="C30" sqref="C30:C31"/>
    </sheetView>
  </sheetViews>
  <sheetFormatPr defaultRowHeight="12.75" x14ac:dyDescent="0.2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3" customWidth="1"/>
    <col min="6" max="6" width="9.85546875" style="144" customWidth="1"/>
    <col min="7" max="7" width="13.85546875" style="144" customWidth="1"/>
    <col min="8" max="11" width="9.140625" style="144"/>
    <col min="12" max="12" width="75.42578125" style="144" customWidth="1"/>
    <col min="13" max="13" width="45.28515625" style="144" customWidth="1"/>
    <col min="14" max="16384" width="9.140625" style="144"/>
  </cols>
  <sheetData>
    <row r="1" spans="1:80" ht="15.75" x14ac:dyDescent="0.25">
      <c r="A1" s="231" t="s">
        <v>88</v>
      </c>
      <c r="B1" s="231"/>
      <c r="C1" s="231"/>
      <c r="D1" s="231"/>
      <c r="E1" s="231"/>
      <c r="F1" s="231"/>
      <c r="G1" s="231"/>
    </row>
    <row r="2" spans="1:80" ht="14.25" customHeight="1" thickBot="1" x14ac:dyDescent="0.25">
      <c r="B2" s="145"/>
      <c r="C2" s="146"/>
      <c r="D2" s="146"/>
      <c r="E2" s="147"/>
      <c r="F2" s="146"/>
      <c r="G2" s="146"/>
    </row>
    <row r="3" spans="1:80" ht="13.5" thickTop="1" x14ac:dyDescent="0.2">
      <c r="A3" s="224" t="s">
        <v>45</v>
      </c>
      <c r="B3" s="225"/>
      <c r="C3" s="94" t="str">
        <f>CONCATENATE(cislostavby," ",nazevstavby)</f>
        <v xml:space="preserve"> Rekonstrukce zařízení pro výcvik koní - Jízdárna</v>
      </c>
      <c r="D3" s="95"/>
      <c r="E3" s="148" t="s">
        <v>61</v>
      </c>
      <c r="F3" s="149">
        <f>Rekapitulace!H1</f>
        <v>0</v>
      </c>
      <c r="G3" s="150"/>
    </row>
    <row r="4" spans="1:80" ht="13.5" thickBot="1" x14ac:dyDescent="0.25">
      <c r="A4" s="232" t="s">
        <v>47</v>
      </c>
      <c r="B4" s="227"/>
      <c r="C4" s="100" t="str">
        <f>CONCATENATE(cisloobjektu," ",nazevobjektu)</f>
        <v xml:space="preserve">SO.2 - D.1.3.3 Vzduchotechnika </v>
      </c>
      <c r="D4" s="101"/>
      <c r="E4" s="233" t="str">
        <f>Rekapitulace!G2</f>
        <v>rozpočet výchozí</v>
      </c>
      <c r="F4" s="234"/>
      <c r="G4" s="235"/>
    </row>
    <row r="5" spans="1:80" ht="13.5" thickTop="1" x14ac:dyDescent="0.2">
      <c r="A5" s="151"/>
      <c r="B5" s="152"/>
      <c r="C5" s="152"/>
      <c r="G5" s="154"/>
    </row>
    <row r="6" spans="1:80" x14ac:dyDescent="0.2">
      <c r="A6" s="155" t="s">
        <v>62</v>
      </c>
      <c r="B6" s="156" t="s">
        <v>63</v>
      </c>
      <c r="C6" s="156" t="s">
        <v>64</v>
      </c>
      <c r="D6" s="156" t="s">
        <v>65</v>
      </c>
      <c r="E6" s="157" t="s">
        <v>66</v>
      </c>
      <c r="F6" s="156" t="s">
        <v>67</v>
      </c>
      <c r="G6" s="158" t="s">
        <v>68</v>
      </c>
    </row>
    <row r="7" spans="1:80" x14ac:dyDescent="0.2">
      <c r="A7" s="159" t="s">
        <v>69</v>
      </c>
      <c r="B7" s="160" t="s">
        <v>76</v>
      </c>
      <c r="C7" s="188" t="s">
        <v>75</v>
      </c>
      <c r="D7" s="189"/>
      <c r="E7" s="190"/>
      <c r="F7" s="190"/>
      <c r="G7" s="191"/>
      <c r="H7" s="161"/>
      <c r="I7" s="161"/>
      <c r="O7" s="162">
        <v>1</v>
      </c>
    </row>
    <row r="8" spans="1:80" ht="30.75" customHeight="1" x14ac:dyDescent="0.2">
      <c r="A8" s="197">
        <v>1</v>
      </c>
      <c r="B8" s="187" t="s">
        <v>83</v>
      </c>
      <c r="C8" s="187" t="s">
        <v>89</v>
      </c>
      <c r="D8" s="200" t="s">
        <v>77</v>
      </c>
      <c r="E8" s="184">
        <v>3</v>
      </c>
      <c r="F8" s="203"/>
      <c r="G8" s="185">
        <f t="shared" ref="G8:G13" si="0">E8*F8</f>
        <v>0</v>
      </c>
      <c r="H8" s="161"/>
      <c r="I8" s="161"/>
      <c r="O8" s="162"/>
    </row>
    <row r="9" spans="1:80" ht="22.5" x14ac:dyDescent="0.2">
      <c r="A9" s="197">
        <v>2</v>
      </c>
      <c r="B9" s="193" t="s">
        <v>81</v>
      </c>
      <c r="C9" s="187" t="s">
        <v>82</v>
      </c>
      <c r="D9" s="200" t="s">
        <v>78</v>
      </c>
      <c r="E9" s="199">
        <v>2</v>
      </c>
      <c r="F9" s="203"/>
      <c r="G9" s="185">
        <f t="shared" si="0"/>
        <v>0</v>
      </c>
      <c r="L9" s="166" t="s">
        <v>71</v>
      </c>
      <c r="O9" s="162">
        <v>3</v>
      </c>
    </row>
    <row r="10" spans="1:80" ht="22.5" x14ac:dyDescent="0.2">
      <c r="A10" s="198">
        <v>3</v>
      </c>
      <c r="B10" s="194" t="s">
        <v>97</v>
      </c>
      <c r="C10" s="195" t="s">
        <v>98</v>
      </c>
      <c r="D10" s="196" t="s">
        <v>77</v>
      </c>
      <c r="E10" s="163">
        <v>3</v>
      </c>
      <c r="F10" s="204"/>
      <c r="G10" s="164">
        <f t="shared" ref="G10" si="1">E10*F10</f>
        <v>0</v>
      </c>
      <c r="L10" s="166"/>
      <c r="O10" s="162"/>
    </row>
    <row r="11" spans="1:80" x14ac:dyDescent="0.2">
      <c r="A11" s="198">
        <v>4</v>
      </c>
      <c r="B11" s="194" t="s">
        <v>92</v>
      </c>
      <c r="C11" s="195" t="s">
        <v>90</v>
      </c>
      <c r="D11" s="196" t="s">
        <v>77</v>
      </c>
      <c r="E11" s="163">
        <v>3</v>
      </c>
      <c r="F11" s="204"/>
      <c r="G11" s="164">
        <f t="shared" si="0"/>
        <v>0</v>
      </c>
      <c r="O11" s="162"/>
      <c r="CA11" s="165"/>
      <c r="CB11" s="165"/>
    </row>
    <row r="12" spans="1:80" x14ac:dyDescent="0.2">
      <c r="A12" s="198">
        <v>5</v>
      </c>
      <c r="B12" s="194" t="s">
        <v>93</v>
      </c>
      <c r="C12" s="195" t="s">
        <v>91</v>
      </c>
      <c r="D12" s="196" t="s">
        <v>77</v>
      </c>
      <c r="E12" s="163">
        <v>4</v>
      </c>
      <c r="F12" s="204"/>
      <c r="G12" s="164">
        <f t="shared" ref="G12" si="2">E12*F12</f>
        <v>0</v>
      </c>
      <c r="O12" s="162"/>
      <c r="CA12" s="165"/>
      <c r="CB12" s="165"/>
    </row>
    <row r="13" spans="1:80" x14ac:dyDescent="0.2">
      <c r="A13" s="198">
        <v>6</v>
      </c>
      <c r="B13" s="194" t="s">
        <v>53</v>
      </c>
      <c r="C13" s="195" t="s">
        <v>79</v>
      </c>
      <c r="D13" s="201" t="s">
        <v>80</v>
      </c>
      <c r="E13" s="163">
        <v>1</v>
      </c>
      <c r="F13" s="204"/>
      <c r="G13" s="164">
        <f t="shared" si="0"/>
        <v>0</v>
      </c>
      <c r="O13" s="162"/>
      <c r="CA13" s="165"/>
      <c r="CB13" s="165"/>
    </row>
    <row r="14" spans="1:80" x14ac:dyDescent="0.2">
      <c r="A14" s="186"/>
      <c r="B14" s="167" t="s">
        <v>70</v>
      </c>
      <c r="C14" s="168" t="str">
        <f>CONCATENATE(B7," ",C7)</f>
        <v>800 Vzduchotechnika</v>
      </c>
      <c r="D14" s="192"/>
      <c r="E14" s="169"/>
      <c r="F14" s="170"/>
      <c r="G14" s="171">
        <f>SUM(G7:G13)</f>
        <v>0</v>
      </c>
      <c r="O14" s="162">
        <v>4</v>
      </c>
      <c r="BA14" s="172">
        <f>SUM(BA7:BA13)</f>
        <v>0</v>
      </c>
      <c r="BB14" s="172">
        <f>SUM(BB7:BB13)</f>
        <v>0</v>
      </c>
      <c r="BC14" s="172">
        <f>SUM(BC7:BC13)</f>
        <v>0</v>
      </c>
      <c r="BD14" s="172">
        <f>SUM(BD7:BD13)</f>
        <v>0</v>
      </c>
      <c r="BE14" s="172">
        <f>SUM(BE7:BE13)</f>
        <v>0</v>
      </c>
    </row>
    <row r="15" spans="1:80" x14ac:dyDescent="0.2">
      <c r="E15" s="144"/>
    </row>
    <row r="16" spans="1:80" x14ac:dyDescent="0.2">
      <c r="E16" s="144"/>
    </row>
    <row r="17" spans="1:7" x14ac:dyDescent="0.2">
      <c r="E17" s="144"/>
    </row>
    <row r="18" spans="1:7" x14ac:dyDescent="0.2">
      <c r="E18" s="144"/>
    </row>
    <row r="19" spans="1:7" x14ac:dyDescent="0.2">
      <c r="A19" s="173"/>
      <c r="E19" s="173"/>
      <c r="F19" s="173"/>
      <c r="G19" s="173"/>
    </row>
    <row r="20" spans="1:7" x14ac:dyDescent="0.2">
      <c r="A20" s="173"/>
      <c r="E20" s="173"/>
      <c r="F20" s="173"/>
      <c r="G20" s="173"/>
    </row>
    <row r="21" spans="1:7" x14ac:dyDescent="0.2">
      <c r="A21" s="173"/>
      <c r="E21" s="173"/>
      <c r="F21" s="173"/>
      <c r="G21" s="173"/>
    </row>
    <row r="22" spans="1:7" x14ac:dyDescent="0.2">
      <c r="A22" s="173"/>
      <c r="E22" s="173"/>
      <c r="F22" s="173"/>
      <c r="G22" s="173"/>
    </row>
    <row r="23" spans="1:7" x14ac:dyDescent="0.2">
      <c r="E23" s="144"/>
    </row>
    <row r="24" spans="1:7" x14ac:dyDescent="0.2">
      <c r="E24" s="144"/>
    </row>
    <row r="25" spans="1:7" x14ac:dyDescent="0.2">
      <c r="E25" s="144"/>
    </row>
    <row r="26" spans="1:7" x14ac:dyDescent="0.2">
      <c r="E26" s="144"/>
    </row>
    <row r="27" spans="1:7" x14ac:dyDescent="0.2">
      <c r="E27" s="144"/>
    </row>
    <row r="28" spans="1:7" x14ac:dyDescent="0.2">
      <c r="E28" s="144"/>
    </row>
    <row r="29" spans="1:7" x14ac:dyDescent="0.2">
      <c r="E29" s="144"/>
    </row>
    <row r="30" spans="1:7" x14ac:dyDescent="0.2">
      <c r="E30" s="144"/>
    </row>
    <row r="31" spans="1:7" x14ac:dyDescent="0.2">
      <c r="E31" s="144"/>
    </row>
    <row r="32" spans="1:7" x14ac:dyDescent="0.2">
      <c r="E32" s="144"/>
    </row>
    <row r="33" spans="5:5" x14ac:dyDescent="0.2">
      <c r="E33" s="144"/>
    </row>
    <row r="34" spans="5:5" x14ac:dyDescent="0.2">
      <c r="E34" s="144"/>
    </row>
    <row r="35" spans="5:5" x14ac:dyDescent="0.2">
      <c r="E35" s="144"/>
    </row>
    <row r="36" spans="5:5" x14ac:dyDescent="0.2">
      <c r="E36" s="144"/>
    </row>
    <row r="37" spans="5:5" x14ac:dyDescent="0.2">
      <c r="E37" s="144"/>
    </row>
    <row r="38" spans="5:5" x14ac:dyDescent="0.2">
      <c r="E38" s="144"/>
    </row>
    <row r="39" spans="5:5" x14ac:dyDescent="0.2">
      <c r="E39" s="144"/>
    </row>
    <row r="40" spans="5:5" x14ac:dyDescent="0.2">
      <c r="E40" s="144"/>
    </row>
    <row r="41" spans="5:5" x14ac:dyDescent="0.2">
      <c r="E41" s="144"/>
    </row>
    <row r="42" spans="5:5" x14ac:dyDescent="0.2">
      <c r="E42" s="144"/>
    </row>
    <row r="43" spans="5:5" x14ac:dyDescent="0.2">
      <c r="E43" s="144"/>
    </row>
    <row r="44" spans="5:5" x14ac:dyDescent="0.2">
      <c r="E44" s="144"/>
    </row>
    <row r="45" spans="5:5" x14ac:dyDescent="0.2">
      <c r="E45" s="144"/>
    </row>
    <row r="46" spans="5:5" x14ac:dyDescent="0.2">
      <c r="E46" s="144"/>
    </row>
    <row r="47" spans="5:5" x14ac:dyDescent="0.2">
      <c r="E47" s="144"/>
    </row>
    <row r="48" spans="5:5" x14ac:dyDescent="0.2">
      <c r="E48" s="144"/>
    </row>
    <row r="49" spans="1:7" x14ac:dyDescent="0.2">
      <c r="E49" s="144"/>
    </row>
    <row r="50" spans="1:7" x14ac:dyDescent="0.2">
      <c r="E50" s="144"/>
    </row>
    <row r="51" spans="1:7" x14ac:dyDescent="0.2">
      <c r="E51" s="144"/>
    </row>
    <row r="52" spans="1:7" x14ac:dyDescent="0.2">
      <c r="E52" s="144"/>
    </row>
    <row r="53" spans="1:7" x14ac:dyDescent="0.2">
      <c r="E53" s="144"/>
    </row>
    <row r="54" spans="1:7" x14ac:dyDescent="0.2">
      <c r="A54" s="174"/>
      <c r="B54" s="174"/>
    </row>
    <row r="55" spans="1:7" x14ac:dyDescent="0.2">
      <c r="A55" s="173"/>
      <c r="B55" s="173"/>
      <c r="C55" s="175"/>
      <c r="D55" s="175"/>
      <c r="E55" s="176"/>
      <c r="F55" s="175"/>
      <c r="G55" s="177"/>
    </row>
    <row r="56" spans="1:7" x14ac:dyDescent="0.2">
      <c r="A56" s="178"/>
      <c r="B56" s="178"/>
      <c r="C56" s="173"/>
      <c r="D56" s="173"/>
      <c r="E56" s="179"/>
      <c r="F56" s="173"/>
      <c r="G56" s="173"/>
    </row>
    <row r="57" spans="1:7" x14ac:dyDescent="0.2">
      <c r="A57" s="173"/>
      <c r="B57" s="173"/>
      <c r="C57" s="173"/>
      <c r="D57" s="173"/>
      <c r="E57" s="179"/>
      <c r="F57" s="173"/>
      <c r="G57" s="173"/>
    </row>
    <row r="58" spans="1:7" x14ac:dyDescent="0.2">
      <c r="A58" s="173"/>
      <c r="B58" s="173"/>
      <c r="C58" s="173"/>
      <c r="D58" s="173"/>
      <c r="E58" s="179"/>
      <c r="F58" s="173"/>
      <c r="G58" s="173"/>
    </row>
    <row r="59" spans="1:7" x14ac:dyDescent="0.2">
      <c r="A59" s="173"/>
      <c r="B59" s="173"/>
      <c r="C59" s="173"/>
      <c r="D59" s="173"/>
      <c r="E59" s="179"/>
      <c r="F59" s="173"/>
      <c r="G59" s="173"/>
    </row>
    <row r="60" spans="1:7" x14ac:dyDescent="0.2">
      <c r="A60" s="173"/>
      <c r="B60" s="173"/>
      <c r="C60" s="173"/>
      <c r="D60" s="173"/>
      <c r="E60" s="179"/>
      <c r="F60" s="173"/>
      <c r="G60" s="173"/>
    </row>
    <row r="61" spans="1:7" x14ac:dyDescent="0.2">
      <c r="A61" s="173"/>
      <c r="B61" s="173"/>
      <c r="C61" s="173"/>
      <c r="D61" s="173"/>
      <c r="E61" s="179"/>
      <c r="F61" s="173"/>
      <c r="G61" s="173"/>
    </row>
    <row r="62" spans="1:7" x14ac:dyDescent="0.2">
      <c r="A62" s="173"/>
      <c r="B62" s="173"/>
      <c r="C62" s="173"/>
      <c r="D62" s="173"/>
      <c r="E62" s="179"/>
      <c r="F62" s="173"/>
      <c r="G62" s="173"/>
    </row>
    <row r="63" spans="1:7" x14ac:dyDescent="0.2">
      <c r="A63" s="173"/>
      <c r="B63" s="173"/>
      <c r="C63" s="173"/>
      <c r="D63" s="173"/>
      <c r="E63" s="179"/>
      <c r="F63" s="173"/>
      <c r="G63" s="173"/>
    </row>
    <row r="64" spans="1:7" x14ac:dyDescent="0.2">
      <c r="A64" s="173"/>
      <c r="B64" s="173"/>
      <c r="C64" s="173"/>
      <c r="D64" s="173"/>
      <c r="E64" s="179"/>
      <c r="F64" s="173"/>
      <c r="G64" s="173"/>
    </row>
    <row r="65" spans="1:7" x14ac:dyDescent="0.2">
      <c r="A65" s="173"/>
      <c r="B65" s="173"/>
      <c r="C65" s="173"/>
      <c r="D65" s="173"/>
      <c r="E65" s="179"/>
      <c r="F65" s="173"/>
      <c r="G65" s="173"/>
    </row>
    <row r="66" spans="1:7" x14ac:dyDescent="0.2">
      <c r="A66" s="173"/>
      <c r="B66" s="173"/>
      <c r="C66" s="173"/>
      <c r="D66" s="173"/>
      <c r="E66" s="179"/>
      <c r="F66" s="173"/>
      <c r="G66" s="173"/>
    </row>
    <row r="67" spans="1:7" x14ac:dyDescent="0.2">
      <c r="A67" s="173"/>
      <c r="B67" s="173"/>
      <c r="C67" s="173"/>
      <c r="D67" s="173"/>
      <c r="E67" s="179"/>
      <c r="F67" s="173"/>
      <c r="G67" s="173"/>
    </row>
    <row r="68" spans="1:7" x14ac:dyDescent="0.2">
      <c r="A68" s="173"/>
      <c r="B68" s="173"/>
      <c r="C68" s="173"/>
      <c r="D68" s="173"/>
      <c r="E68" s="179"/>
      <c r="F68" s="173"/>
      <c r="G68" s="173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***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Ing.Jan Rohlík</dc:creator>
  <cp:lastModifiedBy>Lukáš Friedl</cp:lastModifiedBy>
  <cp:lastPrinted>2018-03-15T08:44:14Z</cp:lastPrinted>
  <dcterms:created xsi:type="dcterms:W3CDTF">2009-01-18T08:21:39Z</dcterms:created>
  <dcterms:modified xsi:type="dcterms:W3CDTF">2018-08-27T07:32:02Z</dcterms:modified>
</cp:coreProperties>
</file>